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790" windowHeight="1800" firstSheet="1" activeTab="1"/>
  </bookViews>
  <sheets>
    <sheet name="Hoja1" sheetId="1" state="hidden" r:id="rId1"/>
    <sheet name="Revisión Simce" sheetId="2" r:id="rId2"/>
    <sheet name="por Contenidos" sheetId="3" r:id="rId3"/>
    <sheet name="Gráficos Simce" sheetId="4" r:id="rId4"/>
    <sheet name="Menor y Mayor PUntaje" sheetId="5" r:id="rId5"/>
  </sheets>
  <definedNames>
    <definedName name="_xlnm.Print_Area" localSheetId="0">'Hoja1'!$A$62:$AF$79</definedName>
  </definedNames>
  <calcPr fullCalcOnLoad="1"/>
</workbook>
</file>

<file path=xl/comments2.xml><?xml version="1.0" encoding="utf-8"?>
<comments xmlns="http://schemas.openxmlformats.org/spreadsheetml/2006/main">
  <authors>
    <author>Ren? Valdes</author>
  </authors>
  <commentList>
    <comment ref="DF14" authorId="0">
      <text>
        <r>
          <rPr>
            <b/>
            <sz val="8"/>
            <rFont val="Tahoma"/>
            <family val="2"/>
          </rPr>
          <t>René Valdes:</t>
        </r>
        <r>
          <rPr>
            <sz val="8"/>
            <rFont val="Tahoma"/>
            <family val="2"/>
          </rPr>
          <t xml:space="preserve">
Los datos del cuadro rojo estan fuera de rango.</t>
        </r>
      </text>
    </comment>
  </commentList>
</comments>
</file>

<file path=xl/sharedStrings.xml><?xml version="1.0" encoding="utf-8"?>
<sst xmlns="http://schemas.openxmlformats.org/spreadsheetml/2006/main" count="303" uniqueCount="94">
  <si>
    <t>pauta</t>
  </si>
  <si>
    <t>Total</t>
  </si>
  <si>
    <t>números</t>
  </si>
  <si>
    <t>Operaciones</t>
  </si>
  <si>
    <t>Geometría</t>
  </si>
  <si>
    <t>Datos</t>
  </si>
  <si>
    <t>A</t>
  </si>
  <si>
    <t>B</t>
  </si>
  <si>
    <t>C</t>
  </si>
  <si>
    <t>D</t>
  </si>
  <si>
    <t>Nota</t>
  </si>
  <si>
    <t>Ed. Matemática.  Alternativas seleccionadas para cada pregunta.</t>
  </si>
  <si>
    <t>4º A</t>
  </si>
  <si>
    <t>4º B</t>
  </si>
  <si>
    <t xml:space="preserve">ACEITUNO GONZALEZ, MELANIE CONSUELO  </t>
  </si>
  <si>
    <t>ALIAGA RIOSECO, RAIMUNDO ANDRES</t>
  </si>
  <si>
    <t>ALLENDE WELKNER, SOFIA BEATRIZ</t>
  </si>
  <si>
    <t>ARENAS MORALES, VICTORIA FERNANDA</t>
  </si>
  <si>
    <t>ASTORGA POBLETE, ALEJANDRA VALENTINA</t>
  </si>
  <si>
    <t>CASTRO BAHAMONDES, MARIA ESPERANZA</t>
  </si>
  <si>
    <t>CONTRERAS CAMPOS, BEATRIZ ANDREA</t>
  </si>
  <si>
    <t>DIAZ LEMUS, FRANCISCA JAVIERAS</t>
  </si>
  <si>
    <t>FARIAS VALDERRAMA, DIEGO IGNACIO</t>
  </si>
  <si>
    <t xml:space="preserve">FLORES GUZMAN, BARBARA ANDREA </t>
  </si>
  <si>
    <t xml:space="preserve">FUENTES PLACENCIA, XAVIERA BELEN  </t>
  </si>
  <si>
    <t>GAJARDO LEIVA, NATALIA Annabel ®</t>
  </si>
  <si>
    <t>GARRAO MUÑOZ, SERGIO IGNACIO</t>
  </si>
  <si>
    <t>GARRIDO MUÑOZ, PABLO JAVIER</t>
  </si>
  <si>
    <t xml:space="preserve">GONZALEZ YAÑEZ, MARJORIE ANDREA  </t>
  </si>
  <si>
    <t>GUERRERO SOLARI, ANDREA PAZ</t>
  </si>
  <si>
    <t>KAPLAN WELKNER, FRANCISCA IGNACIA</t>
  </si>
  <si>
    <t>KLEMENCIC GARRIDO, CATALINA</t>
  </si>
  <si>
    <t>MERINO BENAVIDES, CECILIA CONSTANZA</t>
  </si>
  <si>
    <t>MONTECINO ZAMORA, CRISTOBAL ALEXIS</t>
  </si>
  <si>
    <t>MORALES PINTO, CECILIA DEL PILAR</t>
  </si>
  <si>
    <t>OLAVARRIA PEZO, CONSTANZA MA. JESUS</t>
  </si>
  <si>
    <t>ORTIZ BAEZA, IVAN IGNACIO</t>
  </si>
  <si>
    <t>PEREZ LIZANA, CATALINA PAZ.</t>
  </si>
  <si>
    <t>POBLETE CACERES, SANDRA FRANCISCA</t>
  </si>
  <si>
    <t>REYES FUENZALIDA, MARIA JESUS</t>
  </si>
  <si>
    <t>RIQUELME JAIME, HECTOR FELIPE</t>
  </si>
  <si>
    <t>RIQUELME SAN MARTIN, NICOLAS.</t>
  </si>
  <si>
    <t>ROJAS CASTILLO, NICOL ANDREA</t>
  </si>
  <si>
    <t>ROMERO ZAMORANO, SEBASTIAN RODRIGO</t>
  </si>
  <si>
    <t>SEPULVEDA SAN JUAN, GONZALO ESTEBAN</t>
  </si>
  <si>
    <t>OLIVEROS LEAL, CONSTANZA ANDREA</t>
  </si>
  <si>
    <t>YAÑEZ DIAZ, NATALIE ANDREA</t>
  </si>
  <si>
    <t>Matemáticas 2º medio A</t>
  </si>
  <si>
    <t>HORMAZABAL LEONARDO</t>
  </si>
  <si>
    <t>Ingresar Datos</t>
  </si>
  <si>
    <t>Número Total de Preguntas:</t>
  </si>
  <si>
    <t>Número de Datos</t>
  </si>
  <si>
    <t>Preguntas según Contenidos</t>
  </si>
  <si>
    <t>Contar todos</t>
  </si>
  <si>
    <t>Contar los iguales a cerp</t>
  </si>
  <si>
    <t>numeros</t>
  </si>
  <si>
    <t>operaciones</t>
  </si>
  <si>
    <t>geometria</t>
  </si>
  <si>
    <t>datos</t>
  </si>
  <si>
    <t>TOTAL</t>
  </si>
  <si>
    <t>LISTA DE ALUMNOS(COPIAR LISTA DE ALUMNOS ACÁ)</t>
  </si>
  <si>
    <t>NOMBRE DEL ESTUDIANTE</t>
  </si>
  <si>
    <t>SIMCE: TABLA DE ANÁLISIS POR CONTENIDOS</t>
  </si>
  <si>
    <t>COMPARACIÓN DE PREGUNTAS POR CONTENIDO</t>
  </si>
  <si>
    <t>Numeros</t>
  </si>
  <si>
    <t>Geometria</t>
  </si>
  <si>
    <t>TOTAl</t>
  </si>
  <si>
    <t>Total por comparar</t>
  </si>
  <si>
    <t>Menores Puntajes</t>
  </si>
  <si>
    <t>MAX 39 Alumnos</t>
  </si>
  <si>
    <t>Evaluación de Simce 4º Básico</t>
  </si>
  <si>
    <t>otro</t>
  </si>
  <si>
    <t>E</t>
  </si>
  <si>
    <t>Matemáticas 4º Básico A</t>
  </si>
  <si>
    <t>Reconocer  Sers vivos</t>
  </si>
  <si>
    <t>Comparar clasificar seres vivos</t>
  </si>
  <si>
    <t>Analizar  Seres vivos</t>
  </si>
  <si>
    <t>Fuerza</t>
  </si>
  <si>
    <t>Estados de la materia</t>
  </si>
  <si>
    <t>reconocer</t>
  </si>
  <si>
    <t>Clasificar</t>
  </si>
  <si>
    <t>Analizar</t>
  </si>
  <si>
    <t>Materia</t>
  </si>
  <si>
    <t>Seres vivos</t>
  </si>
  <si>
    <t>Juan</t>
  </si>
  <si>
    <t>Pedro</t>
  </si>
  <si>
    <t>Mario</t>
  </si>
  <si>
    <t>Angélica</t>
  </si>
  <si>
    <t>Marisol</t>
  </si>
  <si>
    <t>Pilar</t>
  </si>
  <si>
    <t>Pía</t>
  </si>
  <si>
    <t>Delia</t>
  </si>
  <si>
    <t>Rosa</t>
  </si>
  <si>
    <t>Isabel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</si>
</sst>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0.0%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 Narrow"/>
      <family val="2"/>
    </font>
    <font>
      <sz val="10"/>
      <name val="Arial Narrow"/>
      <family val="2"/>
    </font>
    <font>
      <b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0"/>
      <name val="Arial"/>
      <family val="2"/>
    </font>
    <font>
      <sz val="7"/>
      <name val="Arial Narrow"/>
      <family val="2"/>
    </font>
    <font>
      <sz val="12"/>
      <name val="Arial Narrow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60"/>
      <name val="Arial"/>
      <family val="2"/>
    </font>
    <font>
      <b/>
      <sz val="11"/>
      <name val="Calibri"/>
      <family val="2"/>
    </font>
    <font>
      <sz val="8"/>
      <color indexed="8"/>
      <name val="Calibri"/>
      <family val="2"/>
    </font>
    <font>
      <sz val="11"/>
      <name val="Calibri"/>
      <family val="2"/>
    </font>
    <font>
      <b/>
      <sz val="16"/>
      <color indexed="8"/>
      <name val="Calibri"/>
      <family val="2"/>
    </font>
    <font>
      <b/>
      <sz val="1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C00000"/>
      <name val="Arial"/>
      <family val="2"/>
    </font>
    <font>
      <sz val="8"/>
      <color theme="1"/>
      <name val="Calibri"/>
      <family val="2"/>
    </font>
    <font>
      <b/>
      <sz val="18"/>
      <color theme="1"/>
      <name val="Calibri"/>
      <family val="2"/>
    </font>
    <font>
      <b/>
      <sz val="16"/>
      <color theme="1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ck"/>
      <right style="thin"/>
      <top/>
      <bottom style="thin"/>
    </border>
    <border>
      <left style="thin"/>
      <right style="thick"/>
      <top/>
      <bottom style="thin"/>
    </border>
    <border>
      <left style="thick"/>
      <right style="thick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 style="thin"/>
      <bottom style="medium"/>
    </border>
    <border>
      <left style="thin"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thin"/>
      <right/>
      <top/>
      <bottom style="thin"/>
    </border>
    <border>
      <left style="thin"/>
      <right style="medium"/>
      <top/>
      <bottom style="thin"/>
    </border>
    <border>
      <left/>
      <right style="medium"/>
      <top/>
      <bottom/>
    </border>
    <border>
      <left/>
      <right style="thin"/>
      <top/>
      <bottom style="thin"/>
    </border>
    <border>
      <left/>
      <right/>
      <top/>
      <bottom style="thin"/>
    </border>
    <border>
      <left style="thick"/>
      <right/>
      <top style="thin"/>
      <bottom style="medium"/>
    </border>
    <border>
      <left/>
      <right style="thick"/>
      <top style="thin"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/>
      <right/>
      <top style="thin"/>
      <bottom style="medium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/>
      <top style="thin"/>
      <bottom style="thin"/>
    </border>
    <border>
      <left style="medium"/>
      <right/>
      <top style="thin"/>
      <bottom style="medium"/>
    </border>
    <border>
      <left style="thick"/>
      <right/>
      <top style="thin"/>
      <bottom style="thick"/>
    </border>
    <border>
      <left/>
      <right style="thick"/>
      <top style="thin"/>
      <bottom style="thick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/>
      <top/>
      <bottom/>
    </border>
    <border>
      <left style="thick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 style="thick"/>
    </border>
    <border>
      <left style="thin"/>
      <right/>
      <top style="thin"/>
      <bottom style="thick"/>
    </border>
    <border>
      <left style="thick"/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164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1" fillId="0" borderId="10" xfId="0" applyFont="1" applyBorder="1" applyAlignment="1">
      <alignment/>
    </xf>
    <xf numFmtId="0" fontId="51" fillId="0" borderId="0" xfId="0" applyFont="1" applyAlignment="1">
      <alignment/>
    </xf>
    <xf numFmtId="0" fontId="51" fillId="0" borderId="10" xfId="0" applyFont="1" applyBorder="1" applyAlignment="1" applyProtection="1">
      <alignment/>
      <protection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" fillId="0" borderId="13" xfId="0" applyFont="1" applyBorder="1" applyAlignment="1">
      <alignment/>
    </xf>
    <xf numFmtId="0" fontId="4" fillId="33" borderId="0" xfId="0" applyFont="1" applyFill="1" applyAlignment="1">
      <alignment/>
    </xf>
    <xf numFmtId="0" fontId="2" fillId="33" borderId="14" xfId="0" applyFont="1" applyFill="1" applyBorder="1" applyAlignment="1">
      <alignment/>
    </xf>
    <xf numFmtId="0" fontId="2" fillId="34" borderId="15" xfId="0" applyFont="1" applyFill="1" applyBorder="1" applyAlignment="1">
      <alignment horizontal="left"/>
    </xf>
    <xf numFmtId="0" fontId="2" fillId="0" borderId="15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45" fillId="0" borderId="0" xfId="0" applyFont="1" applyAlignment="1">
      <alignment/>
    </xf>
    <xf numFmtId="0" fontId="0" fillId="33" borderId="0" xfId="0" applyFill="1" applyAlignment="1">
      <alignment/>
    </xf>
    <xf numFmtId="0" fontId="5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15" xfId="0" applyBorder="1" applyAlignment="1">
      <alignment/>
    </xf>
    <xf numFmtId="0" fontId="50" fillId="0" borderId="15" xfId="0" applyFont="1" applyBorder="1" applyAlignment="1">
      <alignment/>
    </xf>
    <xf numFmtId="0" fontId="2" fillId="35" borderId="15" xfId="0" applyFont="1" applyFill="1" applyBorder="1" applyAlignment="1">
      <alignment horizontal="right"/>
    </xf>
    <xf numFmtId="0" fontId="0" fillId="0" borderId="15" xfId="0" applyFill="1" applyBorder="1" applyAlignment="1">
      <alignment/>
    </xf>
    <xf numFmtId="0" fontId="0" fillId="0" borderId="15" xfId="0" applyBorder="1" applyAlignment="1">
      <alignment horizontal="right"/>
    </xf>
    <xf numFmtId="0" fontId="3" fillId="35" borderId="15" xfId="0" applyFont="1" applyFill="1" applyBorder="1" applyAlignment="1" applyProtection="1">
      <alignment/>
      <protection locked="0"/>
    </xf>
    <xf numFmtId="0" fontId="51" fillId="0" borderId="0" xfId="0" applyFont="1" applyBorder="1" applyAlignment="1" applyProtection="1">
      <alignment/>
      <protection/>
    </xf>
    <xf numFmtId="0" fontId="50" fillId="0" borderId="0" xfId="0" applyFont="1" applyFill="1" applyAlignment="1">
      <alignment/>
    </xf>
    <xf numFmtId="0" fontId="50" fillId="0" borderId="15" xfId="0" applyFont="1" applyFill="1" applyBorder="1" applyAlignment="1">
      <alignment/>
    </xf>
    <xf numFmtId="0" fontId="2" fillId="34" borderId="17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18" xfId="0" applyFont="1" applyBorder="1" applyAlignment="1">
      <alignment/>
    </xf>
    <xf numFmtId="0" fontId="50" fillId="0" borderId="19" xfId="0" applyFont="1" applyBorder="1" applyAlignment="1">
      <alignment horizontal="center"/>
    </xf>
    <xf numFmtId="0" fontId="50" fillId="0" borderId="20" xfId="0" applyFont="1" applyBorder="1" applyAlignment="1">
      <alignment horizontal="center"/>
    </xf>
    <xf numFmtId="0" fontId="50" fillId="33" borderId="0" xfId="0" applyFont="1" applyFill="1" applyAlignment="1">
      <alignment/>
    </xf>
    <xf numFmtId="0" fontId="2" fillId="34" borderId="21" xfId="0" applyFont="1" applyFill="1" applyBorder="1" applyAlignment="1">
      <alignment horizontal="left"/>
    </xf>
    <xf numFmtId="0" fontId="50" fillId="33" borderId="22" xfId="0" applyFont="1" applyFill="1" applyBorder="1" applyAlignment="1">
      <alignment/>
    </xf>
    <xf numFmtId="0" fontId="50" fillId="33" borderId="23" xfId="0" applyFont="1" applyFill="1" applyBorder="1" applyAlignment="1">
      <alignment/>
    </xf>
    <xf numFmtId="0" fontId="50" fillId="33" borderId="24" xfId="0" applyFont="1" applyFill="1" applyBorder="1" applyAlignment="1">
      <alignment/>
    </xf>
    <xf numFmtId="0" fontId="4" fillId="33" borderId="25" xfId="0" applyFont="1" applyFill="1" applyBorder="1" applyAlignment="1">
      <alignment/>
    </xf>
    <xf numFmtId="0" fontId="4" fillId="33" borderId="26" xfId="0" applyFont="1" applyFill="1" applyBorder="1" applyAlignment="1">
      <alignment/>
    </xf>
    <xf numFmtId="0" fontId="51" fillId="33" borderId="27" xfId="0" applyFont="1" applyFill="1" applyBorder="1" applyAlignment="1">
      <alignment/>
    </xf>
    <xf numFmtId="0" fontId="51" fillId="33" borderId="25" xfId="0" applyFont="1" applyFill="1" applyBorder="1" applyAlignment="1">
      <alignment/>
    </xf>
    <xf numFmtId="0" fontId="51" fillId="33" borderId="26" xfId="0" applyFont="1" applyFill="1" applyBorder="1" applyAlignment="1">
      <alignment/>
    </xf>
    <xf numFmtId="0" fontId="4" fillId="0" borderId="23" xfId="0" applyFont="1" applyBorder="1" applyAlignment="1">
      <alignment/>
    </xf>
    <xf numFmtId="0" fontId="51" fillId="0" borderId="28" xfId="0" applyFont="1" applyBorder="1" applyAlignment="1" applyProtection="1">
      <alignment/>
      <protection/>
    </xf>
    <xf numFmtId="0" fontId="51" fillId="0" borderId="29" xfId="0" applyFont="1" applyBorder="1" applyAlignment="1" applyProtection="1">
      <alignment/>
      <protection/>
    </xf>
    <xf numFmtId="0" fontId="0" fillId="35" borderId="0" xfId="0" applyFill="1" applyAlignment="1">
      <alignment/>
    </xf>
    <xf numFmtId="0" fontId="0" fillId="35" borderId="15" xfId="0" applyFill="1" applyBorder="1" applyAlignment="1">
      <alignment/>
    </xf>
    <xf numFmtId="0" fontId="50" fillId="0" borderId="30" xfId="0" applyFont="1" applyBorder="1" applyAlignment="1">
      <alignment horizontal="center"/>
    </xf>
    <xf numFmtId="0" fontId="4" fillId="33" borderId="31" xfId="0" applyFont="1" applyFill="1" applyBorder="1" applyAlignment="1">
      <alignment/>
    </xf>
    <xf numFmtId="0" fontId="0" fillId="35" borderId="0" xfId="0" applyFill="1" applyBorder="1" applyAlignment="1">
      <alignment/>
    </xf>
    <xf numFmtId="0" fontId="4" fillId="33" borderId="0" xfId="0" applyFont="1" applyFill="1" applyBorder="1" applyAlignment="1">
      <alignment/>
    </xf>
    <xf numFmtId="0" fontId="0" fillId="35" borderId="32" xfId="0" applyFill="1" applyBorder="1" applyAlignment="1">
      <alignment/>
    </xf>
    <xf numFmtId="0" fontId="0" fillId="35" borderId="33" xfId="0" applyFill="1" applyBorder="1" applyAlignment="1">
      <alignment/>
    </xf>
    <xf numFmtId="0" fontId="0" fillId="35" borderId="34" xfId="0" applyFill="1" applyBorder="1" applyAlignment="1">
      <alignment/>
    </xf>
    <xf numFmtId="0" fontId="0" fillId="35" borderId="35" xfId="0" applyFill="1" applyBorder="1" applyAlignment="1">
      <alignment/>
    </xf>
    <xf numFmtId="0" fontId="0" fillId="35" borderId="36" xfId="0" applyFill="1" applyBorder="1" applyAlignment="1">
      <alignment/>
    </xf>
    <xf numFmtId="0" fontId="50" fillId="35" borderId="0" xfId="0" applyFont="1" applyFill="1" applyBorder="1" applyAlignment="1">
      <alignment/>
    </xf>
    <xf numFmtId="0" fontId="0" fillId="35" borderId="37" xfId="0" applyFill="1" applyBorder="1" applyAlignment="1">
      <alignment horizontal="right"/>
    </xf>
    <xf numFmtId="0" fontId="30" fillId="35" borderId="38" xfId="0" applyFont="1" applyFill="1" applyBorder="1" applyAlignment="1">
      <alignment horizontal="center"/>
    </xf>
    <xf numFmtId="0" fontId="0" fillId="35" borderId="34" xfId="0" applyFill="1" applyBorder="1" applyAlignment="1">
      <alignment horizontal="right"/>
    </xf>
    <xf numFmtId="0" fontId="0" fillId="35" borderId="35" xfId="0" applyFill="1" applyBorder="1" applyAlignment="1">
      <alignment horizontal="right"/>
    </xf>
    <xf numFmtId="9" fontId="0" fillId="9" borderId="12" xfId="52" applyFont="1" applyFill="1" applyBorder="1" applyAlignment="1">
      <alignment/>
    </xf>
    <xf numFmtId="0" fontId="50" fillId="35" borderId="0" xfId="0" applyFont="1" applyFill="1" applyBorder="1" applyAlignment="1">
      <alignment horizontal="center"/>
    </xf>
    <xf numFmtId="0" fontId="0" fillId="35" borderId="0" xfId="0" applyFill="1" applyBorder="1" applyAlignment="1">
      <alignment horizontal="right"/>
    </xf>
    <xf numFmtId="0" fontId="0" fillId="35" borderId="39" xfId="0" applyFill="1" applyBorder="1" applyAlignment="1">
      <alignment horizontal="right"/>
    </xf>
    <xf numFmtId="0" fontId="50" fillId="35" borderId="40" xfId="0" applyFont="1" applyFill="1" applyBorder="1" applyAlignment="1">
      <alignment horizontal="center"/>
    </xf>
    <xf numFmtId="0" fontId="0" fillId="35" borderId="0" xfId="0" applyFill="1" applyAlignment="1">
      <alignment/>
    </xf>
    <xf numFmtId="9" fontId="0" fillId="9" borderId="41" xfId="52" applyFont="1" applyFill="1" applyBorder="1" applyAlignment="1">
      <alignment/>
    </xf>
    <xf numFmtId="0" fontId="50" fillId="9" borderId="31" xfId="0" applyFont="1" applyFill="1" applyBorder="1" applyAlignment="1">
      <alignment/>
    </xf>
    <xf numFmtId="9" fontId="50" fillId="9" borderId="42" xfId="52" applyFont="1" applyFill="1" applyBorder="1" applyAlignment="1">
      <alignment/>
    </xf>
    <xf numFmtId="0" fontId="0" fillId="9" borderId="27" xfId="0" applyFill="1" applyBorder="1" applyAlignment="1">
      <alignment/>
    </xf>
    <xf numFmtId="0" fontId="0" fillId="9" borderId="26" xfId="0" applyFill="1" applyBorder="1" applyAlignment="1">
      <alignment/>
    </xf>
    <xf numFmtId="0" fontId="45" fillId="9" borderId="31" xfId="0" applyFont="1" applyFill="1" applyBorder="1" applyAlignment="1">
      <alignment/>
    </xf>
    <xf numFmtId="0" fontId="0" fillId="9" borderId="43" xfId="0" applyFill="1" applyBorder="1" applyAlignment="1">
      <alignment/>
    </xf>
    <xf numFmtId="164" fontId="0" fillId="0" borderId="23" xfId="0" applyNumberFormat="1" applyBorder="1" applyAlignment="1">
      <alignment/>
    </xf>
    <xf numFmtId="9" fontId="0" fillId="9" borderId="23" xfId="52" applyFont="1" applyFill="1" applyBorder="1" applyAlignment="1">
      <alignment/>
    </xf>
    <xf numFmtId="0" fontId="45" fillId="0" borderId="23" xfId="0" applyFont="1" applyBorder="1" applyAlignment="1">
      <alignment/>
    </xf>
    <xf numFmtId="0" fontId="0" fillId="0" borderId="24" xfId="0" applyBorder="1" applyAlignment="1">
      <alignment/>
    </xf>
    <xf numFmtId="0" fontId="50" fillId="9" borderId="23" xfId="0" applyFont="1" applyFill="1" applyBorder="1" applyAlignment="1">
      <alignment/>
    </xf>
    <xf numFmtId="0" fontId="0" fillId="0" borderId="0" xfId="0" applyAlignment="1">
      <alignment horizontal="right"/>
    </xf>
    <xf numFmtId="0" fontId="0" fillId="33" borderId="44" xfId="0" applyFill="1" applyBorder="1" applyAlignment="1">
      <alignment/>
    </xf>
    <xf numFmtId="0" fontId="7" fillId="33" borderId="13" xfId="0" applyFont="1" applyFill="1" applyBorder="1" applyAlignment="1">
      <alignment/>
    </xf>
    <xf numFmtId="0" fontId="50" fillId="33" borderId="27" xfId="0" applyFont="1" applyFill="1" applyBorder="1" applyAlignment="1">
      <alignment/>
    </xf>
    <xf numFmtId="0" fontId="0" fillId="33" borderId="11" xfId="0" applyFill="1" applyBorder="1" applyAlignment="1">
      <alignment/>
    </xf>
    <xf numFmtId="0" fontId="50" fillId="33" borderId="31" xfId="0" applyFont="1" applyFill="1" applyBorder="1" applyAlignment="1">
      <alignment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0" fillId="0" borderId="0" xfId="0" applyBorder="1" applyAlignment="1">
      <alignment/>
    </xf>
    <xf numFmtId="0" fontId="52" fillId="35" borderId="0" xfId="0" applyFont="1" applyFill="1" applyBorder="1" applyAlignment="1">
      <alignment/>
    </xf>
    <xf numFmtId="0" fontId="0" fillId="35" borderId="18" xfId="0" applyFill="1" applyBorder="1" applyAlignment="1">
      <alignment/>
    </xf>
    <xf numFmtId="0" fontId="50" fillId="33" borderId="18" xfId="0" applyFont="1" applyFill="1" applyBorder="1" applyAlignment="1">
      <alignment horizontal="right"/>
    </xf>
    <xf numFmtId="0" fontId="50" fillId="33" borderId="18" xfId="0" applyFont="1" applyFill="1" applyBorder="1" applyAlignment="1">
      <alignment/>
    </xf>
    <xf numFmtId="0" fontId="0" fillId="0" borderId="0" xfId="0" applyAlignment="1" applyProtection="1">
      <alignment/>
      <protection locked="0"/>
    </xf>
    <xf numFmtId="0" fontId="35" fillId="0" borderId="0" xfId="0" applyFont="1" applyAlignment="1" applyProtection="1">
      <alignment/>
      <protection locked="0"/>
    </xf>
    <xf numFmtId="0" fontId="35" fillId="0" borderId="0" xfId="0" applyFont="1" applyAlignment="1" applyProtection="1">
      <alignment/>
      <protection/>
    </xf>
    <xf numFmtId="0" fontId="35" fillId="0" borderId="0" xfId="0" applyFont="1" applyAlignment="1" applyProtection="1">
      <alignment/>
      <protection hidden="1"/>
    </xf>
    <xf numFmtId="0" fontId="32" fillId="0" borderId="0" xfId="0" applyFont="1" applyAlignment="1" applyProtection="1">
      <alignment/>
      <protection/>
    </xf>
    <xf numFmtId="0" fontId="32" fillId="0" borderId="0" xfId="0" applyFont="1" applyAlignment="1" applyProtection="1">
      <alignment/>
      <protection locked="0"/>
    </xf>
    <xf numFmtId="0" fontId="30" fillId="33" borderId="0" xfId="0" applyFont="1" applyFill="1" applyAlignment="1" applyProtection="1">
      <alignment/>
      <protection locked="0"/>
    </xf>
    <xf numFmtId="0" fontId="50" fillId="35" borderId="18" xfId="0" applyFont="1" applyFill="1" applyBorder="1" applyAlignment="1">
      <alignment horizontal="right"/>
    </xf>
    <xf numFmtId="0" fontId="50" fillId="35" borderId="18" xfId="0" applyFont="1" applyFill="1" applyBorder="1" applyAlignment="1">
      <alignment/>
    </xf>
    <xf numFmtId="0" fontId="0" fillId="35" borderId="0" xfId="0" applyFill="1" applyAlignment="1">
      <alignment horizontal="right"/>
    </xf>
    <xf numFmtId="0" fontId="0" fillId="8" borderId="45" xfId="0" applyFill="1" applyBorder="1" applyAlignment="1">
      <alignment/>
    </xf>
    <xf numFmtId="0" fontId="4" fillId="0" borderId="46" xfId="0" applyFont="1" applyBorder="1" applyAlignment="1">
      <alignment/>
    </xf>
    <xf numFmtId="0" fontId="4" fillId="0" borderId="47" xfId="0" applyFont="1" applyBorder="1" applyAlignment="1">
      <alignment/>
    </xf>
    <xf numFmtId="0" fontId="32" fillId="35" borderId="0" xfId="0" applyFont="1" applyFill="1" applyAlignment="1">
      <alignment/>
    </xf>
    <xf numFmtId="0" fontId="0" fillId="33" borderId="0" xfId="0" applyFill="1" applyBorder="1" applyAlignment="1">
      <alignment/>
    </xf>
    <xf numFmtId="0" fontId="50" fillId="8" borderId="48" xfId="0" applyFont="1" applyFill="1" applyBorder="1" applyAlignment="1">
      <alignment/>
    </xf>
    <xf numFmtId="0" fontId="50" fillId="33" borderId="0" xfId="0" applyFont="1" applyFill="1" applyBorder="1" applyAlignment="1">
      <alignment/>
    </xf>
    <xf numFmtId="0" fontId="0" fillId="33" borderId="0" xfId="0" applyFill="1" applyBorder="1" applyAlignment="1">
      <alignment horizontal="right"/>
    </xf>
    <xf numFmtId="0" fontId="0" fillId="35" borderId="25" xfId="0" applyFill="1" applyBorder="1" applyAlignment="1">
      <alignment/>
    </xf>
    <xf numFmtId="0" fontId="50" fillId="0" borderId="0" xfId="0" applyFont="1" applyAlignment="1">
      <alignment horizontal="center" vertical="center"/>
    </xf>
    <xf numFmtId="0" fontId="0" fillId="36" borderId="0" xfId="0" applyFill="1" applyAlignment="1">
      <alignment/>
    </xf>
    <xf numFmtId="0" fontId="53" fillId="36" borderId="0" xfId="0" applyFont="1" applyFill="1" applyAlignment="1">
      <alignment/>
    </xf>
    <xf numFmtId="0" fontId="0" fillId="35" borderId="49" xfId="0" applyFill="1" applyBorder="1" applyAlignment="1">
      <alignment horizontal="right"/>
    </xf>
    <xf numFmtId="0" fontId="8" fillId="0" borderId="15" xfId="0" applyFont="1" applyBorder="1" applyAlignment="1">
      <alignment horizontal="left"/>
    </xf>
    <xf numFmtId="0" fontId="0" fillId="0" borderId="23" xfId="0" applyNumberFormat="1" applyBorder="1" applyAlignment="1">
      <alignment/>
    </xf>
    <xf numFmtId="0" fontId="9" fillId="0" borderId="15" xfId="0" applyFont="1" applyBorder="1" applyAlignment="1">
      <alignment horizontal="right"/>
    </xf>
    <xf numFmtId="0" fontId="4" fillId="0" borderId="50" xfId="0" applyFont="1" applyBorder="1" applyAlignment="1">
      <alignment/>
    </xf>
    <xf numFmtId="0" fontId="50" fillId="33" borderId="25" xfId="0" applyFont="1" applyFill="1" applyBorder="1" applyAlignment="1">
      <alignment/>
    </xf>
    <xf numFmtId="0" fontId="7" fillId="33" borderId="51" xfId="0" applyFont="1" applyFill="1" applyBorder="1" applyAlignment="1">
      <alignment/>
    </xf>
    <xf numFmtId="0" fontId="7" fillId="33" borderId="52" xfId="0" applyFont="1" applyFill="1" applyBorder="1" applyAlignment="1">
      <alignment/>
    </xf>
    <xf numFmtId="9" fontId="0" fillId="9" borderId="51" xfId="52" applyFont="1" applyFill="1" applyBorder="1" applyAlignment="1">
      <alignment/>
    </xf>
    <xf numFmtId="0" fontId="0" fillId="9" borderId="51" xfId="52" applyNumberFormat="1" applyFont="1" applyFill="1" applyBorder="1" applyAlignment="1">
      <alignment/>
    </xf>
    <xf numFmtId="9" fontId="0" fillId="9" borderId="53" xfId="52" applyFont="1" applyFill="1" applyBorder="1" applyAlignment="1">
      <alignment/>
    </xf>
    <xf numFmtId="9" fontId="0" fillId="9" borderId="21" xfId="52" applyFont="1" applyFill="1" applyBorder="1" applyAlignment="1">
      <alignment/>
    </xf>
    <xf numFmtId="0" fontId="0" fillId="34" borderId="37" xfId="0" applyFill="1" applyBorder="1" applyAlignment="1">
      <alignment/>
    </xf>
    <xf numFmtId="0" fontId="1" fillId="34" borderId="32" xfId="0" applyFont="1" applyFill="1" applyBorder="1" applyAlignment="1">
      <alignment/>
    </xf>
    <xf numFmtId="0" fontId="0" fillId="34" borderId="32" xfId="0" applyFill="1" applyBorder="1" applyAlignment="1">
      <alignment/>
    </xf>
    <xf numFmtId="0" fontId="0" fillId="34" borderId="34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35" xfId="0" applyFill="1" applyBorder="1" applyAlignment="1">
      <alignment/>
    </xf>
    <xf numFmtId="0" fontId="1" fillId="34" borderId="36" xfId="0" applyFont="1" applyFill="1" applyBorder="1" applyAlignment="1">
      <alignment/>
    </xf>
    <xf numFmtId="0" fontId="0" fillId="34" borderId="36" xfId="0" applyFill="1" applyBorder="1" applyAlignment="1">
      <alignment/>
    </xf>
    <xf numFmtId="0" fontId="50" fillId="0" borderId="54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2" fillId="0" borderId="48" xfId="0" applyFont="1" applyBorder="1" applyAlignment="1">
      <alignment/>
    </xf>
    <xf numFmtId="0" fontId="2" fillId="34" borderId="15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4" fillId="0" borderId="55" xfId="0" applyFont="1" applyBorder="1" applyAlignment="1">
      <alignment horizontal="center"/>
    </xf>
    <xf numFmtId="0" fontId="4" fillId="0" borderId="56" xfId="0" applyFont="1" applyBorder="1" applyAlignment="1">
      <alignment horizontal="center"/>
    </xf>
    <xf numFmtId="0" fontId="4" fillId="0" borderId="57" xfId="0" applyFont="1" applyBorder="1" applyAlignment="1">
      <alignment horizontal="center"/>
    </xf>
    <xf numFmtId="0" fontId="4" fillId="0" borderId="58" xfId="0" applyFont="1" applyBorder="1" applyAlignment="1">
      <alignment horizontal="center"/>
    </xf>
    <xf numFmtId="0" fontId="4" fillId="0" borderId="5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0" fillId="35" borderId="22" xfId="0" applyFont="1" applyFill="1" applyBorder="1" applyAlignment="1">
      <alignment horizontal="center"/>
    </xf>
    <xf numFmtId="0" fontId="50" fillId="35" borderId="24" xfId="0" applyFont="1" applyFill="1" applyBorder="1" applyAlignment="1">
      <alignment horizontal="center"/>
    </xf>
    <xf numFmtId="0" fontId="54" fillId="35" borderId="18" xfId="0" applyFont="1" applyFill="1" applyBorder="1" applyAlignment="1">
      <alignment horizontal="center"/>
    </xf>
    <xf numFmtId="0" fontId="4" fillId="0" borderId="60" xfId="0" applyFont="1" applyBorder="1" applyAlignment="1">
      <alignment horizontal="center"/>
    </xf>
    <xf numFmtId="0" fontId="4" fillId="0" borderId="61" xfId="0" applyFont="1" applyBorder="1" applyAlignment="1">
      <alignment horizontal="center"/>
    </xf>
    <xf numFmtId="0" fontId="50" fillId="35" borderId="18" xfId="0" applyFont="1" applyFill="1" applyBorder="1" applyAlignment="1">
      <alignment horizontal="left"/>
    </xf>
    <xf numFmtId="0" fontId="4" fillId="0" borderId="62" xfId="0" applyFont="1" applyBorder="1" applyAlignment="1">
      <alignment horizontal="center"/>
    </xf>
    <xf numFmtId="0" fontId="4" fillId="0" borderId="63" xfId="0" applyFont="1" applyBorder="1" applyAlignment="1">
      <alignment horizontal="center"/>
    </xf>
    <xf numFmtId="0" fontId="4" fillId="0" borderId="64" xfId="0" applyFont="1" applyBorder="1" applyAlignment="1">
      <alignment horizontal="center"/>
    </xf>
    <xf numFmtId="0" fontId="0" fillId="35" borderId="45" xfId="0" applyFill="1" applyBorder="1" applyAlignment="1">
      <alignment horizontal="center"/>
    </xf>
    <xf numFmtId="0" fontId="0" fillId="35" borderId="0" xfId="0" applyFill="1" applyAlignment="1">
      <alignment horizontal="center"/>
    </xf>
    <xf numFmtId="0" fontId="50" fillId="8" borderId="0" xfId="0" applyFont="1" applyFill="1" applyAlignment="1">
      <alignment horizontal="center"/>
    </xf>
    <xf numFmtId="0" fontId="53" fillId="8" borderId="45" xfId="0" applyFont="1" applyFill="1" applyBorder="1" applyAlignment="1">
      <alignment horizontal="center"/>
    </xf>
    <xf numFmtId="0" fontId="34" fillId="8" borderId="45" xfId="0" applyFont="1" applyFill="1" applyBorder="1" applyAlignment="1">
      <alignment horizontal="center"/>
    </xf>
    <xf numFmtId="0" fontId="32" fillId="0" borderId="0" xfId="0" applyFont="1" applyAlignment="1" applyProtection="1">
      <alignment horizontal="left"/>
      <protection/>
    </xf>
    <xf numFmtId="0" fontId="0" fillId="33" borderId="0" xfId="0" applyFill="1" applyBorder="1" applyAlignment="1">
      <alignment horizontal="left"/>
    </xf>
    <xf numFmtId="0" fontId="0" fillId="35" borderId="25" xfId="0" applyFill="1" applyBorder="1" applyAlignment="1">
      <alignment horizontal="left"/>
    </xf>
    <xf numFmtId="0" fontId="0" fillId="35" borderId="0" xfId="0" applyFill="1" applyAlignment="1">
      <alignment horizontal="left"/>
    </xf>
    <xf numFmtId="0" fontId="0" fillId="33" borderId="0" xfId="0" applyFill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06925"/>
          <c:y val="0.13225"/>
          <c:w val="0.77825"/>
          <c:h val="0.785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'Revisión Simce'!$A$1:$T$1</c:f>
              <c:strCache>
                <c:ptCount val="1"/>
                <c:pt idx="0">
                  <c:v>Evaluación de Simce 4º Básico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'por Contenidos'!$AT$6:$AW$6</c:f>
              <c:strCache>
                <c:ptCount val="4"/>
                <c:pt idx="0">
                  <c:v>Numeros</c:v>
                </c:pt>
                <c:pt idx="1">
                  <c:v>Operaciones</c:v>
                </c:pt>
                <c:pt idx="2">
                  <c:v>Geometria</c:v>
                </c:pt>
                <c:pt idx="3">
                  <c:v>Datos</c:v>
                </c:pt>
              </c:strCache>
            </c:strRef>
          </c:cat>
          <c:val>
            <c:numRef>
              <c:f>('Revisión Simce'!$CS$47,'Revisión Simce'!$CU$47,'Revisión Simce'!$CW$47,'Revisión Simce'!$CY$47)</c:f>
              <c:numCache>
                <c:ptCount val="4"/>
                <c:pt idx="0">
                  <c:v>0.7083333333333334</c:v>
                </c:pt>
                <c:pt idx="1">
                  <c:v>0.46875</c:v>
                </c:pt>
                <c:pt idx="2">
                  <c:v>0.5089285714285714</c:v>
                </c:pt>
                <c:pt idx="3">
                  <c:v>0.42361111111111105</c:v>
                </c:pt>
              </c:numCache>
            </c:numRef>
          </c:val>
          <c:shape val="box"/>
        </c:ser>
        <c:shape val="box"/>
        <c:axId val="39801369"/>
        <c:axId val="22668002"/>
      </c:bar3DChart>
      <c:catAx>
        <c:axId val="398013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Contenidos </a:t>
                </a:r>
              </a:p>
            </c:rich>
          </c:tx>
          <c:layout>
            <c:manualLayout>
              <c:xMode val="factor"/>
              <c:yMode val="factor"/>
              <c:x val="-0.0095"/>
              <c:y val="0.06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2668002"/>
        <c:crosses val="autoZero"/>
        <c:auto val="1"/>
        <c:lblOffset val="100"/>
        <c:tickLblSkip val="1"/>
        <c:noMultiLvlLbl val="0"/>
      </c:catAx>
      <c:valAx>
        <c:axId val="226680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Porcentaje</a:t>
                </a:r>
              </a:p>
            </c:rich>
          </c:tx>
          <c:layout>
            <c:manualLayout>
              <c:xMode val="factor"/>
              <c:yMode val="factor"/>
              <c:x val="-0.02125"/>
              <c:y val="0.0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80136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"/>
          <c:y val="0.3725"/>
          <c:w val="0.1695"/>
          <c:h val="0.20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75"/>
          <c:y val="-0.011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4"/>
          <c:y val="0.29625"/>
          <c:w val="0.84175"/>
          <c:h val="0.62125"/>
        </c:manualLayout>
      </c:layout>
      <c:pie3DChart>
        <c:varyColors val="1"/>
        <c:ser>
          <c:idx val="0"/>
          <c:order val="0"/>
          <c:tx>
            <c:strRef>
              <c:f>'Revisión Simce'!$A$1:$T$1</c:f>
              <c:strCache>
                <c:ptCount val="1"/>
                <c:pt idx="0">
                  <c:v>Evaluación de Simce 4º Básico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'por Contenidos'!$AT$6:$AW$6</c:f>
              <c:strCache>
                <c:ptCount val="4"/>
                <c:pt idx="0">
                  <c:v>Numeros</c:v>
                </c:pt>
                <c:pt idx="1">
                  <c:v>Operaciones</c:v>
                </c:pt>
                <c:pt idx="2">
                  <c:v>Geometria</c:v>
                </c:pt>
                <c:pt idx="3">
                  <c:v>Datos</c:v>
                </c:pt>
              </c:strCache>
            </c:strRef>
          </c:cat>
          <c:val>
            <c:numRef>
              <c:f>('Revisión Simce'!$CS$47,'Revisión Simce'!$CU$47,'Revisión Simce'!$CW$47,'Revisión Simce'!$CY$47)</c:f>
              <c:numCache>
                <c:ptCount val="4"/>
                <c:pt idx="0">
                  <c:v>0.7083333333333334</c:v>
                </c:pt>
                <c:pt idx="1">
                  <c:v>0.46875</c:v>
                </c:pt>
                <c:pt idx="2">
                  <c:v>0.5089285714285714</c:v>
                </c:pt>
                <c:pt idx="3">
                  <c:v>0.42361111111111105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3075"/>
          <c:y val="0.13025"/>
          <c:w val="0.537"/>
          <c:h val="0.068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504825</xdr:colOff>
      <xdr:row>20</xdr:row>
      <xdr:rowOff>85725</xdr:rowOff>
    </xdr:to>
    <xdr:graphicFrame>
      <xdr:nvGraphicFramePr>
        <xdr:cNvPr id="1" name="2 Gráfico"/>
        <xdr:cNvGraphicFramePr/>
      </xdr:nvGraphicFramePr>
      <xdr:xfrm>
        <a:off x="0" y="0"/>
        <a:ext cx="812482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19</xdr:row>
      <xdr:rowOff>171450</xdr:rowOff>
    </xdr:from>
    <xdr:to>
      <xdr:col>7</xdr:col>
      <xdr:colOff>409575</xdr:colOff>
      <xdr:row>37</xdr:row>
      <xdr:rowOff>47625</xdr:rowOff>
    </xdr:to>
    <xdr:graphicFrame>
      <xdr:nvGraphicFramePr>
        <xdr:cNvPr id="2" name="3 Gráfico"/>
        <xdr:cNvGraphicFramePr/>
      </xdr:nvGraphicFramePr>
      <xdr:xfrm>
        <a:off x="0" y="3790950"/>
        <a:ext cx="5743575" cy="3305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189"/>
  <sheetViews>
    <sheetView zoomScale="80" zoomScaleNormal="80" zoomScalePageLayoutView="0" workbookViewId="0" topLeftCell="A1">
      <pane xSplit="9375" topLeftCell="BW1" activePane="topLeft" state="split"/>
      <selection pane="topLeft" activeCell="B22" sqref="B22"/>
      <selection pane="topRight" activeCell="CM14" sqref="CM14"/>
    </sheetView>
  </sheetViews>
  <sheetFormatPr defaultColWidth="11.421875" defaultRowHeight="15"/>
  <cols>
    <col min="1" max="1" width="45.00390625" style="0" customWidth="1"/>
    <col min="2" max="2" width="4.00390625" style="0" customWidth="1"/>
    <col min="3" max="3" width="4.140625" style="0" customWidth="1"/>
    <col min="4" max="4" width="4.28125" style="0" customWidth="1"/>
    <col min="5" max="6" width="3.7109375" style="0" customWidth="1"/>
    <col min="7" max="7" width="4.421875" style="0" customWidth="1"/>
    <col min="8" max="8" width="4.00390625" style="0" customWidth="1"/>
    <col min="9" max="10" width="3.421875" style="0" customWidth="1"/>
    <col min="11" max="11" width="3.28125" style="0" customWidth="1"/>
    <col min="12" max="12" width="3.57421875" style="0" customWidth="1"/>
    <col min="13" max="13" width="3.421875" style="0" customWidth="1"/>
    <col min="14" max="14" width="3.28125" style="0" customWidth="1"/>
    <col min="15" max="15" width="3.140625" style="0" customWidth="1"/>
    <col min="16" max="16" width="3.7109375" style="0" customWidth="1"/>
    <col min="17" max="17" width="3.8515625" style="0" customWidth="1"/>
    <col min="18" max="18" width="3.28125" style="0" customWidth="1"/>
    <col min="19" max="19" width="4.28125" style="0" customWidth="1"/>
    <col min="20" max="49" width="3.8515625" style="0" customWidth="1"/>
    <col min="50" max="50" width="4.00390625" style="0" customWidth="1"/>
    <col min="51" max="51" width="3.7109375" style="0" customWidth="1"/>
    <col min="52" max="52" width="2.8515625" style="0" customWidth="1"/>
    <col min="53" max="54" width="3.28125" style="0" customWidth="1"/>
    <col min="55" max="55" width="3.57421875" style="0" customWidth="1"/>
    <col min="56" max="58" width="2.8515625" style="0" customWidth="1"/>
    <col min="59" max="59" width="3.140625" style="0" customWidth="1"/>
    <col min="60" max="60" width="4.00390625" style="0" customWidth="1"/>
    <col min="61" max="61" width="4.57421875" style="0" customWidth="1"/>
    <col min="62" max="62" width="4.8515625" style="0" customWidth="1"/>
    <col min="63" max="63" width="4.28125" style="0" customWidth="1"/>
    <col min="64" max="65" width="4.421875" style="0" customWidth="1"/>
    <col min="66" max="66" width="4.8515625" style="0" customWidth="1"/>
    <col min="67" max="67" width="4.7109375" style="0" customWidth="1"/>
    <col min="68" max="87" width="4.28125" style="0" customWidth="1"/>
    <col min="88" max="88" width="3.8515625" style="0" customWidth="1"/>
    <col min="89" max="89" width="4.57421875" style="0" customWidth="1"/>
    <col min="90" max="93" width="4.140625" style="0" customWidth="1"/>
    <col min="94" max="94" width="3.421875" style="0" customWidth="1"/>
    <col min="95" max="95" width="3.7109375" style="0" customWidth="1"/>
    <col min="96" max="97" width="5.00390625" style="0" customWidth="1"/>
    <col min="98" max="98" width="5.28125" style="0" customWidth="1"/>
    <col min="99" max="99" width="6.00390625" style="0" customWidth="1"/>
    <col min="100" max="100" width="5.8515625" style="0" customWidth="1"/>
    <col min="101" max="101" width="6.421875" style="0" customWidth="1"/>
    <col min="102" max="102" width="5.57421875" style="0" customWidth="1"/>
    <col min="103" max="103" width="4.7109375" style="0" customWidth="1"/>
    <col min="104" max="104" width="5.421875" style="0" customWidth="1"/>
    <col min="105" max="105" width="5.57421875" style="0" customWidth="1"/>
    <col min="106" max="106" width="6.7109375" style="0" customWidth="1"/>
  </cols>
  <sheetData>
    <row r="1" spans="1:106" ht="15.75" thickBot="1">
      <c r="A1" s="30" t="s">
        <v>47</v>
      </c>
      <c r="B1" s="8">
        <v>1</v>
      </c>
      <c r="C1" s="8">
        <v>2</v>
      </c>
      <c r="D1" s="8">
        <v>3</v>
      </c>
      <c r="E1" s="8">
        <v>4</v>
      </c>
      <c r="F1" s="8">
        <v>5</v>
      </c>
      <c r="G1" s="8">
        <v>6</v>
      </c>
      <c r="H1" s="8">
        <v>7</v>
      </c>
      <c r="I1" s="8">
        <v>8</v>
      </c>
      <c r="J1" s="8">
        <v>9</v>
      </c>
      <c r="K1" s="8">
        <v>10</v>
      </c>
      <c r="L1" s="8">
        <v>11</v>
      </c>
      <c r="M1" s="8">
        <v>12</v>
      </c>
      <c r="N1" s="8">
        <v>13</v>
      </c>
      <c r="O1" s="8">
        <v>14</v>
      </c>
      <c r="P1" s="8">
        <v>15</v>
      </c>
      <c r="Q1" s="8">
        <v>16</v>
      </c>
      <c r="R1" s="8">
        <v>17</v>
      </c>
      <c r="S1" s="8">
        <v>18</v>
      </c>
      <c r="T1" s="8">
        <v>19</v>
      </c>
      <c r="U1" s="8">
        <v>20</v>
      </c>
      <c r="V1" s="8">
        <v>21</v>
      </c>
      <c r="W1" s="8">
        <v>22</v>
      </c>
      <c r="X1" s="8">
        <v>23</v>
      </c>
      <c r="Y1" s="8">
        <v>24</v>
      </c>
      <c r="Z1" s="8">
        <v>25</v>
      </c>
      <c r="AA1" s="8">
        <v>26</v>
      </c>
      <c r="AB1" s="8">
        <v>27</v>
      </c>
      <c r="AC1" s="8">
        <v>28</v>
      </c>
      <c r="AD1" s="8">
        <v>29</v>
      </c>
      <c r="AE1" s="8">
        <v>30</v>
      </c>
      <c r="AF1" s="8">
        <v>31</v>
      </c>
      <c r="AG1" s="8">
        <v>32</v>
      </c>
      <c r="AH1" s="8">
        <v>33</v>
      </c>
      <c r="AI1" s="8">
        <v>34</v>
      </c>
      <c r="AJ1" s="8">
        <v>35</v>
      </c>
      <c r="AK1" s="8">
        <v>36</v>
      </c>
      <c r="AL1" s="8">
        <v>37</v>
      </c>
      <c r="AM1" s="8">
        <v>38</v>
      </c>
      <c r="AN1" s="8">
        <v>39</v>
      </c>
      <c r="AO1" s="8">
        <v>40</v>
      </c>
      <c r="AP1" s="8">
        <v>41</v>
      </c>
      <c r="AQ1" s="8">
        <v>42</v>
      </c>
      <c r="AR1" s="8">
        <v>43</v>
      </c>
      <c r="AS1" s="8">
        <v>44</v>
      </c>
      <c r="AT1" s="8">
        <v>45</v>
      </c>
      <c r="AU1" s="8">
        <v>46</v>
      </c>
      <c r="AV1" s="8">
        <v>47</v>
      </c>
      <c r="AW1" s="8">
        <v>48</v>
      </c>
      <c r="AX1" s="8">
        <v>49</v>
      </c>
      <c r="AY1" s="8">
        <v>50</v>
      </c>
      <c r="AZ1" s="8">
        <v>51</v>
      </c>
      <c r="BA1" s="8">
        <v>52</v>
      </c>
      <c r="BB1" s="8">
        <v>53</v>
      </c>
      <c r="BC1" s="8">
        <v>54</v>
      </c>
      <c r="BD1" s="8">
        <v>55</v>
      </c>
      <c r="BE1" s="8">
        <v>56</v>
      </c>
      <c r="BF1" s="8">
        <v>57</v>
      </c>
      <c r="BG1" s="8">
        <v>58</v>
      </c>
      <c r="BH1" s="2">
        <v>1</v>
      </c>
      <c r="BI1" s="3">
        <v>2</v>
      </c>
      <c r="BJ1" s="3">
        <v>3</v>
      </c>
      <c r="BK1" s="3">
        <v>4</v>
      </c>
      <c r="BL1" s="3">
        <v>5</v>
      </c>
      <c r="BM1" s="3">
        <v>6</v>
      </c>
      <c r="BN1" s="3">
        <v>7</v>
      </c>
      <c r="BO1" s="3">
        <v>8</v>
      </c>
      <c r="BP1" s="3">
        <v>9</v>
      </c>
      <c r="BQ1" s="3">
        <v>10</v>
      </c>
      <c r="BR1" s="3">
        <v>11</v>
      </c>
      <c r="BS1" s="3">
        <v>12</v>
      </c>
      <c r="BT1" s="3">
        <v>13</v>
      </c>
      <c r="BU1" s="3">
        <v>14</v>
      </c>
      <c r="BV1" s="3">
        <v>15</v>
      </c>
      <c r="BW1" s="3">
        <v>16</v>
      </c>
      <c r="BX1" s="3">
        <v>17</v>
      </c>
      <c r="BY1" s="3">
        <v>18</v>
      </c>
      <c r="BZ1" s="3">
        <v>19</v>
      </c>
      <c r="CA1" s="3">
        <v>20</v>
      </c>
      <c r="CB1" s="3">
        <v>21</v>
      </c>
      <c r="CC1" s="3">
        <v>22</v>
      </c>
      <c r="CD1" s="3">
        <v>23</v>
      </c>
      <c r="CE1" s="3">
        <v>24</v>
      </c>
      <c r="CF1" s="3">
        <v>25</v>
      </c>
      <c r="CG1" s="3">
        <v>26</v>
      </c>
      <c r="CH1" s="3">
        <v>27</v>
      </c>
      <c r="CI1" s="3">
        <v>28</v>
      </c>
      <c r="CJ1" s="3">
        <v>29</v>
      </c>
      <c r="CK1" s="3">
        <v>30</v>
      </c>
      <c r="CL1" s="3">
        <v>31</v>
      </c>
      <c r="CM1" s="3">
        <v>32</v>
      </c>
      <c r="CN1" s="3">
        <v>33</v>
      </c>
      <c r="CO1" s="3">
        <v>34</v>
      </c>
      <c r="CP1" s="3">
        <v>35</v>
      </c>
      <c r="CQ1" s="3">
        <v>36</v>
      </c>
      <c r="CR1" s="139" t="s">
        <v>2</v>
      </c>
      <c r="CS1" s="140"/>
      <c r="CT1" s="141" t="s">
        <v>3</v>
      </c>
      <c r="CU1" s="142"/>
      <c r="CV1" s="141" t="s">
        <v>4</v>
      </c>
      <c r="CW1" s="142"/>
      <c r="CX1" s="143" t="s">
        <v>5</v>
      </c>
      <c r="CY1" s="144"/>
      <c r="CZ1" t="s">
        <v>1</v>
      </c>
      <c r="DB1" t="s">
        <v>10</v>
      </c>
    </row>
    <row r="2" spans="1:107" ht="16.5" thickBot="1" thickTop="1">
      <c r="A2" s="31" t="s">
        <v>0</v>
      </c>
      <c r="B2" s="1">
        <v>2</v>
      </c>
      <c r="C2" s="1">
        <v>1</v>
      </c>
      <c r="D2" s="1">
        <v>4</v>
      </c>
      <c r="E2" s="1">
        <v>3</v>
      </c>
      <c r="F2" s="1">
        <v>4</v>
      </c>
      <c r="G2" s="1">
        <v>4</v>
      </c>
      <c r="H2" s="1">
        <v>1</v>
      </c>
      <c r="I2" s="1">
        <v>3</v>
      </c>
      <c r="J2" s="1">
        <v>4</v>
      </c>
      <c r="K2" s="1">
        <v>3</v>
      </c>
      <c r="L2" s="1">
        <v>1</v>
      </c>
      <c r="M2" s="1">
        <v>4</v>
      </c>
      <c r="N2" s="1">
        <v>2</v>
      </c>
      <c r="O2" s="1">
        <v>5</v>
      </c>
      <c r="P2" s="1">
        <v>3</v>
      </c>
      <c r="Q2" s="1">
        <v>3</v>
      </c>
      <c r="R2" s="1">
        <v>2</v>
      </c>
      <c r="S2" s="1">
        <v>3</v>
      </c>
      <c r="T2" s="1">
        <v>2</v>
      </c>
      <c r="U2" s="1">
        <v>3</v>
      </c>
      <c r="V2" s="1">
        <v>3</v>
      </c>
      <c r="W2" s="1">
        <v>4</v>
      </c>
      <c r="X2" s="1">
        <v>4</v>
      </c>
      <c r="Y2" s="1">
        <v>2</v>
      </c>
      <c r="Z2" s="1">
        <v>4</v>
      </c>
      <c r="AA2" s="1">
        <v>3</v>
      </c>
      <c r="AB2" s="1">
        <v>4</v>
      </c>
      <c r="AC2" s="1">
        <v>4</v>
      </c>
      <c r="AD2" s="1">
        <v>2</v>
      </c>
      <c r="AE2" s="1">
        <v>3</v>
      </c>
      <c r="AF2" s="1">
        <v>2</v>
      </c>
      <c r="AG2" s="1">
        <v>4</v>
      </c>
      <c r="AH2" s="1">
        <v>3</v>
      </c>
      <c r="AI2" s="1">
        <v>4</v>
      </c>
      <c r="AJ2" s="1">
        <v>1</v>
      </c>
      <c r="AK2" s="1">
        <v>3</v>
      </c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4">
        <f>IF(B2=2,1,0)</f>
        <v>1</v>
      </c>
      <c r="BI2" s="4">
        <f>IF(C2=4,1,0)</f>
        <v>0</v>
      </c>
      <c r="BJ2" s="4">
        <f>IF(D2=1,1,0)</f>
        <v>0</v>
      </c>
      <c r="BK2" s="4">
        <f>IF(E2=4,1,0)</f>
        <v>0</v>
      </c>
      <c r="BL2" s="4">
        <f>IF(F2=3,1,0)</f>
        <v>0</v>
      </c>
      <c r="BM2" s="4">
        <f>IF(G2=2,1,0)</f>
        <v>0</v>
      </c>
      <c r="BN2" s="4">
        <f>IF(H2=1,1,0)</f>
        <v>1</v>
      </c>
      <c r="BO2" s="4">
        <f>IF(I2=1,1,0)</f>
        <v>0</v>
      </c>
      <c r="BP2" s="4">
        <f>IF(J2=2,1,0)</f>
        <v>0</v>
      </c>
      <c r="BQ2" s="4">
        <f>IF(K2=3,1,0)</f>
        <v>1</v>
      </c>
      <c r="BR2" s="4">
        <f>IF(L2=3,1,0)</f>
        <v>0</v>
      </c>
      <c r="BS2" s="4">
        <f>IF(M2=2,1,0)</f>
        <v>0</v>
      </c>
      <c r="BT2" s="4">
        <f>IF(N2=3,1,0)</f>
        <v>0</v>
      </c>
      <c r="BU2" s="4">
        <f>IF(O2=3,1,0)</f>
        <v>0</v>
      </c>
      <c r="BV2" s="4">
        <f>IF(P2=4,1,0)</f>
        <v>0</v>
      </c>
      <c r="BW2" s="4">
        <f>IF(Q2=1,1,0)</f>
        <v>0</v>
      </c>
      <c r="BX2" s="4">
        <f>IF(R2=2,1,0)</f>
        <v>1</v>
      </c>
      <c r="BY2" s="4">
        <f>IF(S2=2,1,0)</f>
        <v>0</v>
      </c>
      <c r="BZ2" s="4">
        <f>IF(T2=2,1,0)</f>
        <v>1</v>
      </c>
      <c r="CA2" s="4">
        <f>IF(U2=3,1,0)</f>
        <v>1</v>
      </c>
      <c r="CB2" s="4">
        <f>IF(V2=4,1,0)</f>
        <v>0</v>
      </c>
      <c r="CC2" s="4">
        <f>IF(W2=1,1,0)</f>
        <v>0</v>
      </c>
      <c r="CD2" s="4">
        <f>IF(X2=4,1,0)</f>
        <v>1</v>
      </c>
      <c r="CE2" s="4">
        <f>IF(Y2=2,1,0)</f>
        <v>1</v>
      </c>
      <c r="CF2" s="4">
        <f>IF(Z2=4,1,0)</f>
        <v>1</v>
      </c>
      <c r="CG2" s="4">
        <f>IF(AA2=3,1,0)</f>
        <v>1</v>
      </c>
      <c r="CH2" s="4">
        <f>IF(AB2=2,1,0)</f>
        <v>0</v>
      </c>
      <c r="CI2" s="4">
        <f>IF(AC2=2,1,0)</f>
        <v>0</v>
      </c>
      <c r="CJ2" s="4">
        <f>IF(AD2=3,1,0)</f>
        <v>0</v>
      </c>
      <c r="CK2" s="4">
        <f>IF(AE2=3,1,0)</f>
        <v>1</v>
      </c>
      <c r="CL2" s="4">
        <f>IF(AF2=1,1,0)</f>
        <v>0</v>
      </c>
      <c r="CM2" s="4">
        <f>IF(AG2=3,1,0)</f>
        <v>0</v>
      </c>
      <c r="CN2" s="4">
        <f>IF(AH2=3,1,0)</f>
        <v>1</v>
      </c>
      <c r="CO2" s="4">
        <f>IF(AI2=1,1,0)</f>
        <v>0</v>
      </c>
      <c r="CP2" s="4">
        <f>IF(AJ2=1,1,0)</f>
        <v>1</v>
      </c>
      <c r="CQ2" s="4">
        <f>IF(AK2=1,1,0)</f>
        <v>0</v>
      </c>
      <c r="CR2" s="5">
        <f>SUM(BL2,BP2,BN2,BR2,BY2,BQ2,CA2,BO2,CB2,BM2)</f>
        <v>3</v>
      </c>
      <c r="CS2" s="6">
        <f aca="true" t="shared" si="0" ref="CS2:CS29">(100/10)*CR2</f>
        <v>30</v>
      </c>
      <c r="CT2" s="5">
        <f>SUM(BS2,BV2,BW2,BX2,BZ2,CE2,BT2,BU2)</f>
        <v>3</v>
      </c>
      <c r="CU2" s="6">
        <f>(100/8)*CT2</f>
        <v>37.5</v>
      </c>
      <c r="CV2" s="5">
        <f>SUM(BI2,BJ2,CD2,CH2,BH2,BK2,CC2)</f>
        <v>2</v>
      </c>
      <c r="CW2" s="6">
        <f>(100/7)*CV2</f>
        <v>28.571428571428573</v>
      </c>
      <c r="CX2" s="7">
        <f aca="true" t="shared" si="1" ref="CX2:CX29">SUM(CF2,CL2,CG2,CI2,CJ2,CK2)</f>
        <v>3</v>
      </c>
      <c r="CY2">
        <f>(100/6)*CX2</f>
        <v>50</v>
      </c>
      <c r="CZ2">
        <f>SUM(BH2:CP2)</f>
        <v>13</v>
      </c>
      <c r="DA2">
        <f>(100/34)*CZ2</f>
        <v>38.23529411764706</v>
      </c>
      <c r="DC2">
        <f>(400/34)*CZ2</f>
        <v>152.94117647058823</v>
      </c>
    </row>
    <row r="3" spans="1:107" ht="15">
      <c r="A3" s="27" t="s">
        <v>14</v>
      </c>
      <c r="B3">
        <v>4</v>
      </c>
      <c r="C3">
        <v>2</v>
      </c>
      <c r="D3">
        <v>4</v>
      </c>
      <c r="E3">
        <v>3</v>
      </c>
      <c r="F3">
        <v>4</v>
      </c>
      <c r="G3">
        <v>1</v>
      </c>
      <c r="H3">
        <v>1</v>
      </c>
      <c r="I3">
        <v>1</v>
      </c>
      <c r="J3">
        <v>1</v>
      </c>
      <c r="K3">
        <v>4</v>
      </c>
      <c r="L3">
        <v>1</v>
      </c>
      <c r="M3">
        <v>3</v>
      </c>
      <c r="N3">
        <v>2</v>
      </c>
      <c r="O3">
        <v>5</v>
      </c>
      <c r="P3">
        <v>4</v>
      </c>
      <c r="Q3">
        <v>3</v>
      </c>
      <c r="R3">
        <v>1</v>
      </c>
      <c r="S3">
        <v>1</v>
      </c>
      <c r="T3">
        <v>2</v>
      </c>
      <c r="U3">
        <v>1</v>
      </c>
      <c r="V3">
        <v>2</v>
      </c>
      <c r="W3">
        <v>3</v>
      </c>
      <c r="X3">
        <v>4</v>
      </c>
      <c r="Y3">
        <v>2</v>
      </c>
      <c r="Z3">
        <v>2</v>
      </c>
      <c r="AA3">
        <v>2</v>
      </c>
      <c r="AB3">
        <v>4</v>
      </c>
      <c r="AC3">
        <v>4</v>
      </c>
      <c r="AD3">
        <v>1</v>
      </c>
      <c r="AE3">
        <v>4</v>
      </c>
      <c r="AF3">
        <v>4</v>
      </c>
      <c r="AG3">
        <v>3</v>
      </c>
      <c r="AH3">
        <v>1</v>
      </c>
      <c r="AI3">
        <v>2</v>
      </c>
      <c r="AJ3">
        <v>2</v>
      </c>
      <c r="AK3">
        <v>3</v>
      </c>
      <c r="BH3" s="4">
        <f>IF(B3=$B2,1,0)</f>
        <v>0</v>
      </c>
      <c r="BI3" s="4">
        <f aca="true" t="shared" si="2" ref="BI3:BI31">IF(C3=4,1,0)</f>
        <v>0</v>
      </c>
      <c r="BJ3" s="4">
        <f aca="true" t="shared" si="3" ref="BJ3:BJ32">IF(D3=1,1,0)</f>
        <v>0</v>
      </c>
      <c r="BK3" s="4">
        <f aca="true" t="shared" si="4" ref="BK3:CQ3">IF(E3=$B2,1,0)</f>
        <v>0</v>
      </c>
      <c r="BL3" s="4">
        <f t="shared" si="4"/>
        <v>0</v>
      </c>
      <c r="BM3" s="4">
        <f t="shared" si="4"/>
        <v>0</v>
      </c>
      <c r="BN3" s="4">
        <f t="shared" si="4"/>
        <v>0</v>
      </c>
      <c r="BO3" s="4">
        <f t="shared" si="4"/>
        <v>0</v>
      </c>
      <c r="BP3" s="4">
        <f t="shared" si="4"/>
        <v>0</v>
      </c>
      <c r="BQ3" s="4">
        <f t="shared" si="4"/>
        <v>0</v>
      </c>
      <c r="BR3" s="4">
        <f t="shared" si="4"/>
        <v>0</v>
      </c>
      <c r="BS3" s="4">
        <f t="shared" si="4"/>
        <v>0</v>
      </c>
      <c r="BT3" s="4">
        <f t="shared" si="4"/>
        <v>1</v>
      </c>
      <c r="BU3" s="4">
        <f t="shared" si="4"/>
        <v>0</v>
      </c>
      <c r="BV3" s="4">
        <f t="shared" si="4"/>
        <v>0</v>
      </c>
      <c r="BW3" s="4">
        <f t="shared" si="4"/>
        <v>0</v>
      </c>
      <c r="BX3" s="4">
        <f t="shared" si="4"/>
        <v>0</v>
      </c>
      <c r="BY3" s="4">
        <f t="shared" si="4"/>
        <v>0</v>
      </c>
      <c r="BZ3" s="4">
        <f t="shared" si="4"/>
        <v>1</v>
      </c>
      <c r="CA3" s="4">
        <f t="shared" si="4"/>
        <v>0</v>
      </c>
      <c r="CB3" s="4">
        <f t="shared" si="4"/>
        <v>1</v>
      </c>
      <c r="CC3" s="4">
        <f t="shared" si="4"/>
        <v>0</v>
      </c>
      <c r="CD3" s="4">
        <f t="shared" si="4"/>
        <v>0</v>
      </c>
      <c r="CE3" s="4">
        <f t="shared" si="4"/>
        <v>1</v>
      </c>
      <c r="CF3" s="4">
        <f t="shared" si="4"/>
        <v>1</v>
      </c>
      <c r="CG3" s="4">
        <f t="shared" si="4"/>
        <v>1</v>
      </c>
      <c r="CH3" s="4">
        <f t="shared" si="4"/>
        <v>0</v>
      </c>
      <c r="CI3" s="4">
        <f t="shared" si="4"/>
        <v>0</v>
      </c>
      <c r="CJ3" s="4">
        <f t="shared" si="4"/>
        <v>0</v>
      </c>
      <c r="CK3" s="4">
        <f t="shared" si="4"/>
        <v>0</v>
      </c>
      <c r="CL3" s="4">
        <f t="shared" si="4"/>
        <v>0</v>
      </c>
      <c r="CM3" s="4">
        <f t="shared" si="4"/>
        <v>0</v>
      </c>
      <c r="CN3" s="4">
        <f t="shared" si="4"/>
        <v>0</v>
      </c>
      <c r="CO3" s="4">
        <f t="shared" si="4"/>
        <v>1</v>
      </c>
      <c r="CP3" s="4">
        <f t="shared" si="4"/>
        <v>1</v>
      </c>
      <c r="CQ3" s="4">
        <f t="shared" si="4"/>
        <v>0</v>
      </c>
      <c r="CR3" s="5">
        <f aca="true" t="shared" si="5" ref="CR3:CR60">SUM(BL3,BP3,BN3,BR3,BY3,BQ3,CA3,BO3,CB3,BM3)</f>
        <v>1</v>
      </c>
      <c r="CS3" s="6">
        <f t="shared" si="0"/>
        <v>10</v>
      </c>
      <c r="CT3" s="5">
        <f aca="true" t="shared" si="6" ref="CT3:CT60">SUM(BS3,BV3,BW3,BX3,BZ3,CE3,BT3,BU3)</f>
        <v>3</v>
      </c>
      <c r="CU3" s="6">
        <f aca="true" t="shared" si="7" ref="CU3:CU60">(100/8)*CT3</f>
        <v>37.5</v>
      </c>
      <c r="CV3" s="5">
        <f aca="true" t="shared" si="8" ref="CV3:CV60">SUM(BI3,BJ3,CD3,CH3,BH3,BK3,CC3)</f>
        <v>0</v>
      </c>
      <c r="CW3" s="6">
        <f aca="true" t="shared" si="9" ref="CW3:CW60">(100/7)*CV3</f>
        <v>0</v>
      </c>
      <c r="CX3" s="7">
        <f t="shared" si="1"/>
        <v>2</v>
      </c>
      <c r="CY3">
        <f aca="true" t="shared" si="10" ref="CY3:CY60">(100/6)*CX3</f>
        <v>33.333333333333336</v>
      </c>
      <c r="CZ3">
        <f>SUM(BH3:CQ3)</f>
        <v>8</v>
      </c>
      <c r="DA3">
        <f aca="true" t="shared" si="11" ref="DA3:DA60">(100/34)*CZ3</f>
        <v>23.529411764705884</v>
      </c>
      <c r="DB3" s="14">
        <f>(7/34)*CZ3</f>
        <v>1.6470588235294117</v>
      </c>
      <c r="DC3">
        <f aca="true" t="shared" si="12" ref="DC3:DC37">(400/34)*CZ3</f>
        <v>94.11764705882354</v>
      </c>
    </row>
    <row r="4" spans="1:107" ht="15">
      <c r="A4" s="11" t="s">
        <v>15</v>
      </c>
      <c r="B4">
        <v>3</v>
      </c>
      <c r="C4">
        <v>1</v>
      </c>
      <c r="D4">
        <v>4</v>
      </c>
      <c r="E4">
        <v>2</v>
      </c>
      <c r="F4">
        <v>4</v>
      </c>
      <c r="G4">
        <v>3</v>
      </c>
      <c r="H4">
        <v>2</v>
      </c>
      <c r="I4">
        <v>1</v>
      </c>
      <c r="J4">
        <v>1</v>
      </c>
      <c r="K4">
        <v>3</v>
      </c>
      <c r="L4">
        <v>4</v>
      </c>
      <c r="M4">
        <v>2</v>
      </c>
      <c r="N4">
        <v>1</v>
      </c>
      <c r="O4">
        <v>2</v>
      </c>
      <c r="P4">
        <v>5</v>
      </c>
      <c r="Q4">
        <v>3</v>
      </c>
      <c r="R4">
        <v>1</v>
      </c>
      <c r="S4">
        <v>1</v>
      </c>
      <c r="T4">
        <v>3</v>
      </c>
      <c r="U4">
        <v>3</v>
      </c>
      <c r="V4">
        <v>1</v>
      </c>
      <c r="W4">
        <v>3</v>
      </c>
      <c r="X4">
        <v>2</v>
      </c>
      <c r="Y4">
        <v>4</v>
      </c>
      <c r="Z4">
        <v>4</v>
      </c>
      <c r="AA4">
        <v>3</v>
      </c>
      <c r="AB4">
        <v>4</v>
      </c>
      <c r="AC4">
        <v>4</v>
      </c>
      <c r="AD4">
        <v>2</v>
      </c>
      <c r="AE4">
        <v>3</v>
      </c>
      <c r="AF4">
        <v>3</v>
      </c>
      <c r="AG4">
        <v>4</v>
      </c>
      <c r="AH4">
        <v>1</v>
      </c>
      <c r="AI4">
        <v>1</v>
      </c>
      <c r="AJ4">
        <v>3</v>
      </c>
      <c r="AK4">
        <v>2</v>
      </c>
      <c r="BH4" s="4">
        <f>IF(B4=$B$2,1,0)</f>
        <v>0</v>
      </c>
      <c r="BI4" s="4">
        <f t="shared" si="2"/>
        <v>0</v>
      </c>
      <c r="BJ4" s="4">
        <f t="shared" si="3"/>
        <v>0</v>
      </c>
      <c r="BK4" s="4">
        <f aca="true" t="shared" si="13" ref="BK4:CQ4">IF(E4=$B$2,1,0)</f>
        <v>1</v>
      </c>
      <c r="BL4" s="4">
        <f t="shared" si="13"/>
        <v>0</v>
      </c>
      <c r="BM4" s="4">
        <f t="shared" si="13"/>
        <v>0</v>
      </c>
      <c r="BN4" s="4">
        <f t="shared" si="13"/>
        <v>1</v>
      </c>
      <c r="BO4" s="4">
        <f t="shared" si="13"/>
        <v>0</v>
      </c>
      <c r="BP4" s="4">
        <f t="shared" si="13"/>
        <v>0</v>
      </c>
      <c r="BQ4" s="4">
        <f t="shared" si="13"/>
        <v>0</v>
      </c>
      <c r="BR4" s="4">
        <f t="shared" si="13"/>
        <v>0</v>
      </c>
      <c r="BS4" s="4">
        <f t="shared" si="13"/>
        <v>1</v>
      </c>
      <c r="BT4" s="4">
        <f t="shared" si="13"/>
        <v>0</v>
      </c>
      <c r="BU4" s="4">
        <f t="shared" si="13"/>
        <v>1</v>
      </c>
      <c r="BV4" s="4">
        <f t="shared" si="13"/>
        <v>0</v>
      </c>
      <c r="BW4" s="4">
        <f t="shared" si="13"/>
        <v>0</v>
      </c>
      <c r="BX4" s="4">
        <f t="shared" si="13"/>
        <v>0</v>
      </c>
      <c r="BY4" s="4">
        <f t="shared" si="13"/>
        <v>0</v>
      </c>
      <c r="BZ4" s="4">
        <f t="shared" si="13"/>
        <v>0</v>
      </c>
      <c r="CA4" s="4">
        <f t="shared" si="13"/>
        <v>0</v>
      </c>
      <c r="CB4" s="4">
        <f t="shared" si="13"/>
        <v>0</v>
      </c>
      <c r="CC4" s="4">
        <f t="shared" si="13"/>
        <v>0</v>
      </c>
      <c r="CD4" s="4">
        <f t="shared" si="13"/>
        <v>1</v>
      </c>
      <c r="CE4" s="4">
        <f t="shared" si="13"/>
        <v>0</v>
      </c>
      <c r="CF4" s="4">
        <f t="shared" si="13"/>
        <v>0</v>
      </c>
      <c r="CG4" s="4">
        <f t="shared" si="13"/>
        <v>0</v>
      </c>
      <c r="CH4" s="4">
        <f t="shared" si="13"/>
        <v>0</v>
      </c>
      <c r="CI4" s="4">
        <f t="shared" si="13"/>
        <v>0</v>
      </c>
      <c r="CJ4" s="4">
        <f t="shared" si="13"/>
        <v>1</v>
      </c>
      <c r="CK4" s="4">
        <f t="shared" si="13"/>
        <v>0</v>
      </c>
      <c r="CL4" s="4">
        <f t="shared" si="13"/>
        <v>0</v>
      </c>
      <c r="CM4" s="4">
        <f t="shared" si="13"/>
        <v>0</v>
      </c>
      <c r="CN4" s="4">
        <f t="shared" si="13"/>
        <v>0</v>
      </c>
      <c r="CO4" s="4">
        <f t="shared" si="13"/>
        <v>0</v>
      </c>
      <c r="CP4" s="4">
        <f t="shared" si="13"/>
        <v>0</v>
      </c>
      <c r="CQ4" s="4">
        <f t="shared" si="13"/>
        <v>1</v>
      </c>
      <c r="CR4" s="5">
        <f t="shared" si="5"/>
        <v>1</v>
      </c>
      <c r="CS4" s="6">
        <f t="shared" si="0"/>
        <v>10</v>
      </c>
      <c r="CT4" s="5">
        <f t="shared" si="6"/>
        <v>2</v>
      </c>
      <c r="CU4" s="6">
        <f t="shared" si="7"/>
        <v>25</v>
      </c>
      <c r="CV4" s="5">
        <f t="shared" si="8"/>
        <v>2</v>
      </c>
      <c r="CW4" s="6">
        <f t="shared" si="9"/>
        <v>28.571428571428573</v>
      </c>
      <c r="CX4" s="7">
        <f t="shared" si="1"/>
        <v>1</v>
      </c>
      <c r="CY4">
        <f t="shared" si="10"/>
        <v>16.666666666666668</v>
      </c>
      <c r="CZ4">
        <f aca="true" t="shared" si="14" ref="CZ4:CZ29">SUM(BH4:CP4)</f>
        <v>6</v>
      </c>
      <c r="DA4">
        <f t="shared" si="11"/>
        <v>17.647058823529413</v>
      </c>
      <c r="DB4" s="14">
        <f aca="true" t="shared" si="15" ref="DB4:DB37">(7/34)*CZ4</f>
        <v>1.2352941176470589</v>
      </c>
      <c r="DC4">
        <f t="shared" si="12"/>
        <v>70.58823529411765</v>
      </c>
    </row>
    <row r="5" spans="1:107" ht="15">
      <c r="A5" s="11" t="s">
        <v>16</v>
      </c>
      <c r="B5">
        <v>1</v>
      </c>
      <c r="C5">
        <v>2</v>
      </c>
      <c r="D5">
        <v>2</v>
      </c>
      <c r="E5">
        <v>3</v>
      </c>
      <c r="F5">
        <v>2</v>
      </c>
      <c r="G5">
        <v>1</v>
      </c>
      <c r="H5">
        <v>4</v>
      </c>
      <c r="I5">
        <v>3</v>
      </c>
      <c r="J5">
        <v>2</v>
      </c>
      <c r="K5">
        <v>4</v>
      </c>
      <c r="L5">
        <v>4</v>
      </c>
      <c r="M5">
        <v>1</v>
      </c>
      <c r="N5">
        <v>3</v>
      </c>
      <c r="O5">
        <v>2</v>
      </c>
      <c r="P5">
        <v>1</v>
      </c>
      <c r="Q5">
        <v>2</v>
      </c>
      <c r="R5">
        <v>3</v>
      </c>
      <c r="S5">
        <v>4</v>
      </c>
      <c r="T5">
        <v>3</v>
      </c>
      <c r="U5">
        <v>3</v>
      </c>
      <c r="V5">
        <v>1</v>
      </c>
      <c r="W5">
        <v>4</v>
      </c>
      <c r="X5">
        <v>2</v>
      </c>
      <c r="Y5">
        <v>4</v>
      </c>
      <c r="Z5">
        <v>3</v>
      </c>
      <c r="AA5">
        <v>1</v>
      </c>
      <c r="AB5">
        <v>0</v>
      </c>
      <c r="AC5">
        <v>2</v>
      </c>
      <c r="AD5">
        <v>2</v>
      </c>
      <c r="AE5">
        <v>1</v>
      </c>
      <c r="AF5">
        <v>1</v>
      </c>
      <c r="AG5">
        <v>4</v>
      </c>
      <c r="AH5">
        <v>3</v>
      </c>
      <c r="AI5">
        <v>3</v>
      </c>
      <c r="AJ5">
        <v>2</v>
      </c>
      <c r="AK5">
        <v>2</v>
      </c>
      <c r="BH5" s="4">
        <f>IF(B5=$B$2,1,0)</f>
        <v>0</v>
      </c>
      <c r="BI5" s="4">
        <f t="shared" si="2"/>
        <v>0</v>
      </c>
      <c r="BJ5" s="4">
        <f t="shared" si="3"/>
        <v>0</v>
      </c>
      <c r="BK5" s="4">
        <f aca="true" t="shared" si="16" ref="BK5:CQ5">IF(E5=$B$2,1,0)</f>
        <v>0</v>
      </c>
      <c r="BL5" s="4">
        <f t="shared" si="16"/>
        <v>1</v>
      </c>
      <c r="BM5" s="4">
        <f t="shared" si="16"/>
        <v>0</v>
      </c>
      <c r="BN5" s="4">
        <f t="shared" si="16"/>
        <v>0</v>
      </c>
      <c r="BO5" s="4">
        <f t="shared" si="16"/>
        <v>0</v>
      </c>
      <c r="BP5" s="4">
        <f t="shared" si="16"/>
        <v>1</v>
      </c>
      <c r="BQ5" s="4">
        <f t="shared" si="16"/>
        <v>0</v>
      </c>
      <c r="BR5" s="4">
        <f t="shared" si="16"/>
        <v>0</v>
      </c>
      <c r="BS5" s="4">
        <f t="shared" si="16"/>
        <v>0</v>
      </c>
      <c r="BT5" s="4">
        <f t="shared" si="16"/>
        <v>0</v>
      </c>
      <c r="BU5" s="4">
        <f t="shared" si="16"/>
        <v>1</v>
      </c>
      <c r="BV5" s="4">
        <f t="shared" si="16"/>
        <v>0</v>
      </c>
      <c r="BW5" s="4">
        <f t="shared" si="16"/>
        <v>1</v>
      </c>
      <c r="BX5" s="4">
        <f t="shared" si="16"/>
        <v>0</v>
      </c>
      <c r="BY5" s="4">
        <f t="shared" si="16"/>
        <v>0</v>
      </c>
      <c r="BZ5" s="4">
        <f t="shared" si="16"/>
        <v>0</v>
      </c>
      <c r="CA5" s="4">
        <f t="shared" si="16"/>
        <v>0</v>
      </c>
      <c r="CB5" s="4">
        <f t="shared" si="16"/>
        <v>0</v>
      </c>
      <c r="CC5" s="4">
        <f t="shared" si="16"/>
        <v>0</v>
      </c>
      <c r="CD5" s="4">
        <f t="shared" si="16"/>
        <v>1</v>
      </c>
      <c r="CE5" s="4">
        <f t="shared" si="16"/>
        <v>0</v>
      </c>
      <c r="CF5" s="4">
        <f t="shared" si="16"/>
        <v>0</v>
      </c>
      <c r="CG5" s="4">
        <f t="shared" si="16"/>
        <v>0</v>
      </c>
      <c r="CH5" s="4">
        <f t="shared" si="16"/>
        <v>0</v>
      </c>
      <c r="CI5" s="4">
        <f t="shared" si="16"/>
        <v>1</v>
      </c>
      <c r="CJ5" s="4">
        <f t="shared" si="16"/>
        <v>1</v>
      </c>
      <c r="CK5" s="4">
        <f>IF(AE5=$B$2,1,0)</f>
        <v>0</v>
      </c>
      <c r="CL5" s="4">
        <f t="shared" si="16"/>
        <v>0</v>
      </c>
      <c r="CM5" s="4">
        <f t="shared" si="16"/>
        <v>0</v>
      </c>
      <c r="CN5" s="4">
        <f t="shared" si="16"/>
        <v>0</v>
      </c>
      <c r="CO5" s="4">
        <f t="shared" si="16"/>
        <v>0</v>
      </c>
      <c r="CP5" s="4">
        <f t="shared" si="16"/>
        <v>1</v>
      </c>
      <c r="CQ5" s="4">
        <f t="shared" si="16"/>
        <v>1</v>
      </c>
      <c r="CR5" s="5">
        <f t="shared" si="5"/>
        <v>2</v>
      </c>
      <c r="CS5" s="6">
        <f t="shared" si="0"/>
        <v>20</v>
      </c>
      <c r="CT5" s="5">
        <f t="shared" si="6"/>
        <v>2</v>
      </c>
      <c r="CU5" s="6">
        <f t="shared" si="7"/>
        <v>25</v>
      </c>
      <c r="CV5" s="5">
        <f t="shared" si="8"/>
        <v>1</v>
      </c>
      <c r="CW5" s="6">
        <f t="shared" si="9"/>
        <v>14.285714285714286</v>
      </c>
      <c r="CX5" s="7">
        <f t="shared" si="1"/>
        <v>2</v>
      </c>
      <c r="CY5">
        <f t="shared" si="10"/>
        <v>33.333333333333336</v>
      </c>
      <c r="CZ5">
        <f t="shared" si="14"/>
        <v>8</v>
      </c>
      <c r="DA5">
        <f t="shared" si="11"/>
        <v>23.529411764705884</v>
      </c>
      <c r="DB5" s="14">
        <f t="shared" si="15"/>
        <v>1.6470588235294117</v>
      </c>
      <c r="DC5">
        <f t="shared" si="12"/>
        <v>94.11764705882354</v>
      </c>
    </row>
    <row r="6" spans="1:107" ht="15">
      <c r="A6" s="10" t="s">
        <v>17</v>
      </c>
      <c r="BH6" s="4">
        <f>IF(B18=2,1,0)</f>
        <v>0</v>
      </c>
      <c r="BI6" s="4">
        <f t="shared" si="2"/>
        <v>0</v>
      </c>
      <c r="BJ6" s="4">
        <f t="shared" si="3"/>
        <v>0</v>
      </c>
      <c r="BK6" s="4">
        <f>IF(E18=4,1,0)</f>
        <v>0</v>
      </c>
      <c r="BL6" s="4">
        <f>IF(F18=3,1,0)</f>
        <v>0</v>
      </c>
      <c r="BM6" s="4">
        <f>IF(G18=2,1,0)</f>
        <v>0</v>
      </c>
      <c r="BN6" s="4">
        <f>IF(H18=1,1,0)</f>
        <v>0</v>
      </c>
      <c r="BO6" s="4">
        <f>IF(I18=1,1,0)</f>
        <v>0</v>
      </c>
      <c r="BP6" s="4">
        <f>IF(J18=2,1,0)</f>
        <v>0</v>
      </c>
      <c r="BQ6" s="4">
        <f>IF(K18=3,1,0)</f>
        <v>0</v>
      </c>
      <c r="BR6" s="4">
        <f>IF(L18=3,1,0)</f>
        <v>1</v>
      </c>
      <c r="BS6" s="4">
        <f>IF(M18=2,1,0)</f>
        <v>0</v>
      </c>
      <c r="BT6" s="4">
        <f>IF(N18=3,1,0)</f>
        <v>1</v>
      </c>
      <c r="BU6" s="4">
        <f>IF(O18=3,1,0)</f>
        <v>0</v>
      </c>
      <c r="BV6" s="4">
        <f>IF(P18=4,1,0)</f>
        <v>0</v>
      </c>
      <c r="BW6" s="4">
        <f>IF(Q18=1,1,0)</f>
        <v>1</v>
      </c>
      <c r="BX6" s="4">
        <f>IF(R18=2,1,0)</f>
        <v>0</v>
      </c>
      <c r="BY6" s="4">
        <f>IF(S18=2,1,0)</f>
        <v>0</v>
      </c>
      <c r="BZ6" s="4">
        <f>IF(T18=2,1,0)</f>
        <v>0</v>
      </c>
      <c r="CA6" s="4">
        <f>IF(U18=3,1,0)</f>
        <v>1</v>
      </c>
      <c r="CB6" s="4">
        <f>IF(V18=4,1,0)</f>
        <v>1</v>
      </c>
      <c r="CC6" s="4">
        <f>IF(W18=1,1,0)</f>
        <v>0</v>
      </c>
      <c r="CD6" s="4">
        <f>IF(X18=4,1,0)</f>
        <v>0</v>
      </c>
      <c r="CE6" s="4">
        <f>IF(Y18=2,1,0)</f>
        <v>0</v>
      </c>
      <c r="CF6" s="4">
        <f>IF(Z18=4,1,0)</f>
        <v>0</v>
      </c>
      <c r="CG6" s="4">
        <f>IF(AA18=3,1,0)</f>
        <v>0</v>
      </c>
      <c r="CH6" s="4">
        <f>IF(AB18=2,1,0)</f>
        <v>1</v>
      </c>
      <c r="CI6" s="4">
        <f>IF(AC18=2,1,0)</f>
        <v>0</v>
      </c>
      <c r="CJ6" s="4">
        <f>IF(AD18=3,1,0)</f>
        <v>0</v>
      </c>
      <c r="CK6" s="4">
        <f>IF(AE18=3,1,0)</f>
        <v>0</v>
      </c>
      <c r="CL6" s="4">
        <f>IF(AF18=1,1,0)</f>
        <v>1</v>
      </c>
      <c r="CM6" s="4">
        <f>IF(AG18=3,1,0)</f>
        <v>1</v>
      </c>
      <c r="CN6" s="4">
        <f>IF(AH18=3,1,0)</f>
        <v>0</v>
      </c>
      <c r="CO6" s="4">
        <f>IF(AI18=1,1,0)</f>
        <v>0</v>
      </c>
      <c r="CP6" s="4"/>
      <c r="CR6" s="5">
        <f t="shared" si="5"/>
        <v>3</v>
      </c>
      <c r="CS6" s="6">
        <f t="shared" si="0"/>
        <v>30</v>
      </c>
      <c r="CT6" s="5">
        <f t="shared" si="6"/>
        <v>2</v>
      </c>
      <c r="CU6" s="6">
        <f t="shared" si="7"/>
        <v>25</v>
      </c>
      <c r="CV6" s="5">
        <f t="shared" si="8"/>
        <v>1</v>
      </c>
      <c r="CW6" s="6">
        <f t="shared" si="9"/>
        <v>14.285714285714286</v>
      </c>
      <c r="CX6" s="7">
        <f t="shared" si="1"/>
        <v>1</v>
      </c>
      <c r="CY6">
        <f t="shared" si="10"/>
        <v>16.666666666666668</v>
      </c>
      <c r="CZ6">
        <f t="shared" si="14"/>
        <v>8</v>
      </c>
      <c r="DA6">
        <f t="shared" si="11"/>
        <v>23.529411764705884</v>
      </c>
      <c r="DB6" s="14">
        <f t="shared" si="15"/>
        <v>1.6470588235294117</v>
      </c>
      <c r="DC6">
        <f t="shared" si="12"/>
        <v>94.11764705882354</v>
      </c>
    </row>
    <row r="7" spans="1:107" ht="15">
      <c r="A7" s="10" t="s">
        <v>18</v>
      </c>
      <c r="B7">
        <v>4</v>
      </c>
      <c r="C7">
        <v>1</v>
      </c>
      <c r="D7">
        <v>3</v>
      </c>
      <c r="E7">
        <v>2</v>
      </c>
      <c r="F7">
        <v>4</v>
      </c>
      <c r="G7">
        <v>2</v>
      </c>
      <c r="H7">
        <v>1</v>
      </c>
      <c r="I7">
        <v>3</v>
      </c>
      <c r="J7">
        <v>2</v>
      </c>
      <c r="K7">
        <v>3</v>
      </c>
      <c r="L7">
        <v>1</v>
      </c>
      <c r="M7">
        <v>4</v>
      </c>
      <c r="N7">
        <v>4</v>
      </c>
      <c r="O7">
        <v>1</v>
      </c>
      <c r="P7">
        <v>4</v>
      </c>
      <c r="Q7">
        <v>1</v>
      </c>
      <c r="R7">
        <v>2</v>
      </c>
      <c r="S7">
        <v>2</v>
      </c>
      <c r="T7">
        <v>2</v>
      </c>
      <c r="U7">
        <v>3</v>
      </c>
      <c r="V7">
        <v>2</v>
      </c>
      <c r="W7">
        <v>1</v>
      </c>
      <c r="X7">
        <v>4</v>
      </c>
      <c r="Y7">
        <v>1</v>
      </c>
      <c r="Z7">
        <v>1</v>
      </c>
      <c r="AA7">
        <v>2</v>
      </c>
      <c r="AB7">
        <v>3</v>
      </c>
      <c r="AC7">
        <v>4</v>
      </c>
      <c r="AD7">
        <v>3</v>
      </c>
      <c r="AE7">
        <v>3</v>
      </c>
      <c r="AF7">
        <v>2</v>
      </c>
      <c r="AG7">
        <v>2</v>
      </c>
      <c r="AH7">
        <v>2</v>
      </c>
      <c r="AI7">
        <v>1</v>
      </c>
      <c r="AJ7">
        <v>3</v>
      </c>
      <c r="AK7">
        <v>4</v>
      </c>
      <c r="BH7" s="4">
        <f aca="true" t="shared" si="17" ref="BH7:BH29">IF(B7=2,1,0)</f>
        <v>0</v>
      </c>
      <c r="BI7" s="4">
        <f t="shared" si="2"/>
        <v>0</v>
      </c>
      <c r="BJ7" s="4">
        <f t="shared" si="3"/>
        <v>0</v>
      </c>
      <c r="BK7" s="4">
        <f aca="true" t="shared" si="18" ref="BK7:BK28">IF(E7=4,1,0)</f>
        <v>0</v>
      </c>
      <c r="BL7" s="4">
        <f aca="true" t="shared" si="19" ref="BL7:BL28">IF(F7=3,1,0)</f>
        <v>0</v>
      </c>
      <c r="BM7" s="4">
        <f aca="true" t="shared" si="20" ref="BM7:BM28">IF(G7=2,1,0)</f>
        <v>1</v>
      </c>
      <c r="BN7" s="4">
        <f aca="true" t="shared" si="21" ref="BN7:BN28">IF(H7=1,1,0)</f>
        <v>1</v>
      </c>
      <c r="BO7" s="4">
        <f aca="true" t="shared" si="22" ref="BO7:BO28">IF(I7=1,1,0)</f>
        <v>0</v>
      </c>
      <c r="BP7" s="4">
        <f aca="true" t="shared" si="23" ref="BP7:BP28">IF(J7=2,1,0)</f>
        <v>1</v>
      </c>
      <c r="BQ7" s="4">
        <f aca="true" t="shared" si="24" ref="BQ7:BQ28">IF(K7=3,1,0)</f>
        <v>1</v>
      </c>
      <c r="BR7" s="4">
        <f aca="true" t="shared" si="25" ref="BR7:BR28">IF(L7=3,1,0)</f>
        <v>0</v>
      </c>
      <c r="BS7" s="4">
        <f aca="true" t="shared" si="26" ref="BS7:BS28">IF(M7=2,1,0)</f>
        <v>0</v>
      </c>
      <c r="BT7" s="4">
        <f aca="true" t="shared" si="27" ref="BT7:BT28">IF(N7=3,1,0)</f>
        <v>0</v>
      </c>
      <c r="BU7" s="4">
        <f aca="true" t="shared" si="28" ref="BU7:BU28">IF(O7=3,1,0)</f>
        <v>0</v>
      </c>
      <c r="BV7" s="4">
        <f aca="true" t="shared" si="29" ref="BV7:BV28">IF(P7=4,1,0)</f>
        <v>1</v>
      </c>
      <c r="BW7" s="4">
        <f aca="true" t="shared" si="30" ref="BW7:BW28">IF(Q7=1,1,0)</f>
        <v>1</v>
      </c>
      <c r="BX7" s="4">
        <f aca="true" t="shared" si="31" ref="BX7:BX28">IF(R7=2,1,0)</f>
        <v>1</v>
      </c>
      <c r="BY7" s="4">
        <f aca="true" t="shared" si="32" ref="BY7:BY28">IF(S7=2,1,0)</f>
        <v>1</v>
      </c>
      <c r="BZ7" s="4">
        <f aca="true" t="shared" si="33" ref="BZ7:BZ28">IF(T7=2,1,0)</f>
        <v>1</v>
      </c>
      <c r="CA7" s="4">
        <f aca="true" t="shared" si="34" ref="CA7:CA28">IF(U7=3,1,0)</f>
        <v>1</v>
      </c>
      <c r="CB7" s="4">
        <f aca="true" t="shared" si="35" ref="CB7:CB28">IF(V7=4,1,0)</f>
        <v>0</v>
      </c>
      <c r="CC7" s="4">
        <f aca="true" t="shared" si="36" ref="CC7:CC28">IF(W7=1,1,0)</f>
        <v>1</v>
      </c>
      <c r="CD7" s="4">
        <f aca="true" t="shared" si="37" ref="CD7:CD28">IF(X7=4,1,0)</f>
        <v>1</v>
      </c>
      <c r="CE7" s="4">
        <f aca="true" t="shared" si="38" ref="CE7:CE28">IF(Y7=2,1,0)</f>
        <v>0</v>
      </c>
      <c r="CF7" s="4">
        <f aca="true" t="shared" si="39" ref="CF7:CF28">IF(Z7=4,1,0)</f>
        <v>0</v>
      </c>
      <c r="CG7" s="4">
        <f aca="true" t="shared" si="40" ref="CG7:CG28">IF(AA7=3,1,0)</f>
        <v>0</v>
      </c>
      <c r="CH7" s="4">
        <f aca="true" t="shared" si="41" ref="CH7:CH28">IF(AB7=2,1,0)</f>
        <v>0</v>
      </c>
      <c r="CI7" s="4">
        <f aca="true" t="shared" si="42" ref="CI7:CI28">IF(AC7=2,1,0)</f>
        <v>0</v>
      </c>
      <c r="CJ7" s="4">
        <f aca="true" t="shared" si="43" ref="CJ7:CJ28">IF(AD7=3,1,0)</f>
        <v>1</v>
      </c>
      <c r="CK7" s="4">
        <f aca="true" t="shared" si="44" ref="CK7:CK28">IF(AE7=3,1,0)</f>
        <v>1</v>
      </c>
      <c r="CL7" s="4">
        <f aca="true" t="shared" si="45" ref="CL7:CL28">IF(AF7=1,1,0)</f>
        <v>0</v>
      </c>
      <c r="CM7" s="4">
        <f aca="true" t="shared" si="46" ref="CM7:CM28">IF(AG7=3,1,0)</f>
        <v>0</v>
      </c>
      <c r="CN7" s="4">
        <f aca="true" t="shared" si="47" ref="CN7:CN28">IF(AH7=3,1,0)</f>
        <v>0</v>
      </c>
      <c r="CO7" s="4">
        <f aca="true" t="shared" si="48" ref="CO7:CO28">IF(AI7=1,1,0)</f>
        <v>1</v>
      </c>
      <c r="CP7" s="4"/>
      <c r="CR7" s="5">
        <f t="shared" si="5"/>
        <v>6</v>
      </c>
      <c r="CS7" s="6">
        <f t="shared" si="0"/>
        <v>60</v>
      </c>
      <c r="CT7" s="5">
        <f t="shared" si="6"/>
        <v>4</v>
      </c>
      <c r="CU7" s="6">
        <f t="shared" si="7"/>
        <v>50</v>
      </c>
      <c r="CV7" s="5">
        <f t="shared" si="8"/>
        <v>2</v>
      </c>
      <c r="CW7" s="6">
        <f t="shared" si="9"/>
        <v>28.571428571428573</v>
      </c>
      <c r="CX7" s="7">
        <f t="shared" si="1"/>
        <v>2</v>
      </c>
      <c r="CY7">
        <f t="shared" si="10"/>
        <v>33.333333333333336</v>
      </c>
      <c r="CZ7">
        <f t="shared" si="14"/>
        <v>15</v>
      </c>
      <c r="DA7">
        <f t="shared" si="11"/>
        <v>44.117647058823536</v>
      </c>
      <c r="DB7" s="14">
        <f t="shared" si="15"/>
        <v>3.0882352941176467</v>
      </c>
      <c r="DC7">
        <f t="shared" si="12"/>
        <v>176.47058823529414</v>
      </c>
    </row>
    <row r="8" spans="1:107" ht="15">
      <c r="A8" s="11" t="s">
        <v>19</v>
      </c>
      <c r="B8">
        <v>3</v>
      </c>
      <c r="C8">
        <v>2</v>
      </c>
      <c r="D8">
        <v>4</v>
      </c>
      <c r="E8">
        <v>3</v>
      </c>
      <c r="F8">
        <v>4</v>
      </c>
      <c r="G8">
        <v>3</v>
      </c>
      <c r="H8">
        <v>1</v>
      </c>
      <c r="I8">
        <v>1</v>
      </c>
      <c r="J8">
        <v>1</v>
      </c>
      <c r="K8">
        <v>3</v>
      </c>
      <c r="L8">
        <v>1</v>
      </c>
      <c r="M8">
        <v>4</v>
      </c>
      <c r="N8">
        <v>2</v>
      </c>
      <c r="O8">
        <v>2</v>
      </c>
      <c r="P8">
        <v>3</v>
      </c>
      <c r="Q8">
        <v>3</v>
      </c>
      <c r="R8">
        <v>1</v>
      </c>
      <c r="S8">
        <v>2</v>
      </c>
      <c r="T8">
        <v>2</v>
      </c>
      <c r="U8">
        <v>1</v>
      </c>
      <c r="V8">
        <v>3</v>
      </c>
      <c r="W8">
        <v>3</v>
      </c>
      <c r="X8">
        <v>2</v>
      </c>
      <c r="Y8">
        <v>2</v>
      </c>
      <c r="Z8">
        <v>2</v>
      </c>
      <c r="AA8">
        <v>3</v>
      </c>
      <c r="AB8">
        <v>4</v>
      </c>
      <c r="AC8">
        <v>4</v>
      </c>
      <c r="AD8">
        <v>2</v>
      </c>
      <c r="AE8">
        <v>4</v>
      </c>
      <c r="AF8">
        <v>3</v>
      </c>
      <c r="AG8">
        <v>4</v>
      </c>
      <c r="AH8">
        <v>1</v>
      </c>
      <c r="AI8">
        <v>3</v>
      </c>
      <c r="AJ8">
        <v>1</v>
      </c>
      <c r="AK8">
        <v>3</v>
      </c>
      <c r="BH8" s="4">
        <f t="shared" si="17"/>
        <v>0</v>
      </c>
      <c r="BI8" s="4">
        <f t="shared" si="2"/>
        <v>0</v>
      </c>
      <c r="BJ8" s="4">
        <f t="shared" si="3"/>
        <v>0</v>
      </c>
      <c r="BK8" s="4">
        <f t="shared" si="18"/>
        <v>0</v>
      </c>
      <c r="BL8" s="4">
        <f t="shared" si="19"/>
        <v>0</v>
      </c>
      <c r="BM8" s="4">
        <f t="shared" si="20"/>
        <v>0</v>
      </c>
      <c r="BN8" s="4">
        <f t="shared" si="21"/>
        <v>1</v>
      </c>
      <c r="BO8" s="4">
        <f t="shared" si="22"/>
        <v>1</v>
      </c>
      <c r="BP8" s="4">
        <f t="shared" si="23"/>
        <v>0</v>
      </c>
      <c r="BQ8" s="4">
        <f t="shared" si="24"/>
        <v>1</v>
      </c>
      <c r="BR8" s="4">
        <f t="shared" si="25"/>
        <v>0</v>
      </c>
      <c r="BS8" s="4">
        <f t="shared" si="26"/>
        <v>0</v>
      </c>
      <c r="BT8" s="4">
        <f t="shared" si="27"/>
        <v>0</v>
      </c>
      <c r="BU8" s="4">
        <f t="shared" si="28"/>
        <v>0</v>
      </c>
      <c r="BV8" s="4">
        <f t="shared" si="29"/>
        <v>0</v>
      </c>
      <c r="BW8" s="4">
        <f t="shared" si="30"/>
        <v>0</v>
      </c>
      <c r="BX8" s="4">
        <f t="shared" si="31"/>
        <v>0</v>
      </c>
      <c r="BY8" s="4">
        <f t="shared" si="32"/>
        <v>1</v>
      </c>
      <c r="BZ8" s="4">
        <f t="shared" si="33"/>
        <v>1</v>
      </c>
      <c r="CA8" s="4">
        <f t="shared" si="34"/>
        <v>0</v>
      </c>
      <c r="CB8" s="4">
        <f t="shared" si="35"/>
        <v>0</v>
      </c>
      <c r="CC8" s="4">
        <f t="shared" si="36"/>
        <v>0</v>
      </c>
      <c r="CD8" s="4">
        <f t="shared" si="37"/>
        <v>0</v>
      </c>
      <c r="CE8" s="4">
        <f t="shared" si="38"/>
        <v>1</v>
      </c>
      <c r="CF8" s="4">
        <f t="shared" si="39"/>
        <v>0</v>
      </c>
      <c r="CG8" s="4">
        <f t="shared" si="40"/>
        <v>1</v>
      </c>
      <c r="CH8" s="4">
        <f t="shared" si="41"/>
        <v>0</v>
      </c>
      <c r="CI8" s="4">
        <f t="shared" si="42"/>
        <v>0</v>
      </c>
      <c r="CJ8" s="4">
        <f t="shared" si="43"/>
        <v>0</v>
      </c>
      <c r="CK8" s="4">
        <f t="shared" si="44"/>
        <v>0</v>
      </c>
      <c r="CL8" s="4">
        <f t="shared" si="45"/>
        <v>0</v>
      </c>
      <c r="CM8" s="4">
        <f t="shared" si="46"/>
        <v>0</v>
      </c>
      <c r="CN8" s="4">
        <f t="shared" si="47"/>
        <v>0</v>
      </c>
      <c r="CO8" s="4">
        <f t="shared" si="48"/>
        <v>0</v>
      </c>
      <c r="CP8" s="4"/>
      <c r="CR8" s="5">
        <f t="shared" si="5"/>
        <v>4</v>
      </c>
      <c r="CS8" s="6">
        <f t="shared" si="0"/>
        <v>40</v>
      </c>
      <c r="CT8" s="5">
        <f t="shared" si="6"/>
        <v>2</v>
      </c>
      <c r="CU8" s="6">
        <f t="shared" si="7"/>
        <v>25</v>
      </c>
      <c r="CV8" s="5">
        <f t="shared" si="8"/>
        <v>0</v>
      </c>
      <c r="CW8" s="6">
        <f t="shared" si="9"/>
        <v>0</v>
      </c>
      <c r="CX8" s="7">
        <f t="shared" si="1"/>
        <v>1</v>
      </c>
      <c r="CY8">
        <f t="shared" si="10"/>
        <v>16.666666666666668</v>
      </c>
      <c r="CZ8">
        <f t="shared" si="14"/>
        <v>7</v>
      </c>
      <c r="DA8">
        <f t="shared" si="11"/>
        <v>20.58823529411765</v>
      </c>
      <c r="DB8" s="14">
        <f t="shared" si="15"/>
        <v>1.4411764705882353</v>
      </c>
      <c r="DC8">
        <f t="shared" si="12"/>
        <v>82.3529411764706</v>
      </c>
    </row>
    <row r="9" spans="1:107" ht="15">
      <c r="A9" s="11" t="s">
        <v>20</v>
      </c>
      <c r="B9">
        <v>2</v>
      </c>
      <c r="C9">
        <v>1</v>
      </c>
      <c r="D9">
        <v>1</v>
      </c>
      <c r="E9">
        <v>2</v>
      </c>
      <c r="F9">
        <v>4</v>
      </c>
      <c r="G9">
        <v>4</v>
      </c>
      <c r="H9">
        <v>4</v>
      </c>
      <c r="I9">
        <v>3</v>
      </c>
      <c r="J9">
        <v>2</v>
      </c>
      <c r="K9">
        <v>3</v>
      </c>
      <c r="L9">
        <v>4</v>
      </c>
      <c r="M9">
        <v>2</v>
      </c>
      <c r="N9">
        <v>2</v>
      </c>
      <c r="O9">
        <v>1</v>
      </c>
      <c r="P9">
        <v>4</v>
      </c>
      <c r="Q9">
        <v>3</v>
      </c>
      <c r="R9">
        <v>3</v>
      </c>
      <c r="S9">
        <v>4</v>
      </c>
      <c r="T9">
        <v>1</v>
      </c>
      <c r="U9">
        <v>2</v>
      </c>
      <c r="V9">
        <v>2</v>
      </c>
      <c r="W9">
        <v>4</v>
      </c>
      <c r="X9">
        <v>4</v>
      </c>
      <c r="Y9">
        <v>3</v>
      </c>
      <c r="Z9">
        <v>2</v>
      </c>
      <c r="AA9">
        <v>1</v>
      </c>
      <c r="AB9">
        <v>3</v>
      </c>
      <c r="AC9">
        <v>3</v>
      </c>
      <c r="AD9">
        <v>3</v>
      </c>
      <c r="AE9">
        <v>1</v>
      </c>
      <c r="AF9">
        <v>2</v>
      </c>
      <c r="AG9">
        <v>4</v>
      </c>
      <c r="AH9">
        <v>2</v>
      </c>
      <c r="AI9">
        <v>2</v>
      </c>
      <c r="AJ9">
        <v>3</v>
      </c>
      <c r="AK9">
        <v>3</v>
      </c>
      <c r="BH9" s="4">
        <f t="shared" si="17"/>
        <v>1</v>
      </c>
      <c r="BI9" s="4">
        <f t="shared" si="2"/>
        <v>0</v>
      </c>
      <c r="BJ9" s="4">
        <f t="shared" si="3"/>
        <v>1</v>
      </c>
      <c r="BK9" s="4">
        <f t="shared" si="18"/>
        <v>0</v>
      </c>
      <c r="BL9" s="4">
        <f t="shared" si="19"/>
        <v>0</v>
      </c>
      <c r="BM9" s="4">
        <f t="shared" si="20"/>
        <v>0</v>
      </c>
      <c r="BN9" s="4">
        <f t="shared" si="21"/>
        <v>0</v>
      </c>
      <c r="BO9" s="4">
        <f t="shared" si="22"/>
        <v>0</v>
      </c>
      <c r="BP9" s="4">
        <f t="shared" si="23"/>
        <v>1</v>
      </c>
      <c r="BQ9" s="4">
        <f t="shared" si="24"/>
        <v>1</v>
      </c>
      <c r="BR9" s="4">
        <f t="shared" si="25"/>
        <v>0</v>
      </c>
      <c r="BS9" s="4">
        <f t="shared" si="26"/>
        <v>1</v>
      </c>
      <c r="BT9" s="4">
        <f t="shared" si="27"/>
        <v>0</v>
      </c>
      <c r="BU9" s="4">
        <f t="shared" si="28"/>
        <v>0</v>
      </c>
      <c r="BV9" s="4">
        <f t="shared" si="29"/>
        <v>1</v>
      </c>
      <c r="BW9" s="4">
        <f t="shared" si="30"/>
        <v>0</v>
      </c>
      <c r="BX9" s="4">
        <f t="shared" si="31"/>
        <v>0</v>
      </c>
      <c r="BY9" s="4">
        <f t="shared" si="32"/>
        <v>0</v>
      </c>
      <c r="BZ9" s="4">
        <f t="shared" si="33"/>
        <v>0</v>
      </c>
      <c r="CA9" s="4">
        <f t="shared" si="34"/>
        <v>0</v>
      </c>
      <c r="CB9" s="4">
        <f t="shared" si="35"/>
        <v>0</v>
      </c>
      <c r="CC9" s="4">
        <f t="shared" si="36"/>
        <v>0</v>
      </c>
      <c r="CD9" s="4">
        <f t="shared" si="37"/>
        <v>1</v>
      </c>
      <c r="CE9" s="4">
        <f t="shared" si="38"/>
        <v>0</v>
      </c>
      <c r="CF9" s="4">
        <f t="shared" si="39"/>
        <v>0</v>
      </c>
      <c r="CG9" s="4">
        <f t="shared" si="40"/>
        <v>0</v>
      </c>
      <c r="CH9" s="4">
        <f t="shared" si="41"/>
        <v>0</v>
      </c>
      <c r="CI9" s="4">
        <f t="shared" si="42"/>
        <v>0</v>
      </c>
      <c r="CJ9" s="4">
        <f t="shared" si="43"/>
        <v>1</v>
      </c>
      <c r="CK9" s="4">
        <f t="shared" si="44"/>
        <v>0</v>
      </c>
      <c r="CL9" s="4">
        <f t="shared" si="45"/>
        <v>0</v>
      </c>
      <c r="CM9" s="4">
        <f t="shared" si="46"/>
        <v>0</v>
      </c>
      <c r="CN9" s="4">
        <f t="shared" si="47"/>
        <v>0</v>
      </c>
      <c r="CO9" s="4">
        <f t="shared" si="48"/>
        <v>0</v>
      </c>
      <c r="CP9" s="4"/>
      <c r="CR9" s="5">
        <f t="shared" si="5"/>
        <v>2</v>
      </c>
      <c r="CS9" s="6">
        <f t="shared" si="0"/>
        <v>20</v>
      </c>
      <c r="CT9" s="5">
        <f t="shared" si="6"/>
        <v>2</v>
      </c>
      <c r="CU9" s="6">
        <f t="shared" si="7"/>
        <v>25</v>
      </c>
      <c r="CV9" s="5">
        <f t="shared" si="8"/>
        <v>3</v>
      </c>
      <c r="CW9" s="6">
        <f t="shared" si="9"/>
        <v>42.85714285714286</v>
      </c>
      <c r="CX9" s="7">
        <f t="shared" si="1"/>
        <v>1</v>
      </c>
      <c r="CY9">
        <f t="shared" si="10"/>
        <v>16.666666666666668</v>
      </c>
      <c r="CZ9">
        <f t="shared" si="14"/>
        <v>8</v>
      </c>
      <c r="DA9">
        <f t="shared" si="11"/>
        <v>23.529411764705884</v>
      </c>
      <c r="DB9" s="14">
        <f t="shared" si="15"/>
        <v>1.6470588235294117</v>
      </c>
      <c r="DC9">
        <f t="shared" si="12"/>
        <v>94.11764705882354</v>
      </c>
    </row>
    <row r="10" spans="1:107" ht="15">
      <c r="A10" s="11" t="s">
        <v>21</v>
      </c>
      <c r="B10">
        <v>4</v>
      </c>
      <c r="C10">
        <v>2</v>
      </c>
      <c r="D10">
        <v>3</v>
      </c>
      <c r="E10">
        <v>1</v>
      </c>
      <c r="F10">
        <v>4</v>
      </c>
      <c r="G10">
        <v>3</v>
      </c>
      <c r="H10">
        <v>1</v>
      </c>
      <c r="I10">
        <v>1</v>
      </c>
      <c r="J10">
        <v>4</v>
      </c>
      <c r="K10">
        <v>1</v>
      </c>
      <c r="L10">
        <v>1</v>
      </c>
      <c r="M10">
        <v>3</v>
      </c>
      <c r="N10">
        <v>1</v>
      </c>
      <c r="O10">
        <v>3</v>
      </c>
      <c r="P10">
        <v>1</v>
      </c>
      <c r="Q10">
        <v>4</v>
      </c>
      <c r="R10">
        <v>1</v>
      </c>
      <c r="S10">
        <v>3</v>
      </c>
      <c r="T10">
        <v>2</v>
      </c>
      <c r="U10">
        <v>5</v>
      </c>
      <c r="V10">
        <v>2</v>
      </c>
      <c r="W10">
        <v>4</v>
      </c>
      <c r="X10">
        <v>3</v>
      </c>
      <c r="Y10">
        <v>5</v>
      </c>
      <c r="Z10">
        <v>5</v>
      </c>
      <c r="AA10">
        <v>0</v>
      </c>
      <c r="AB10">
        <v>4</v>
      </c>
      <c r="AC10">
        <v>4</v>
      </c>
      <c r="AD10">
        <v>1</v>
      </c>
      <c r="AE10">
        <v>2</v>
      </c>
      <c r="AF10">
        <v>3</v>
      </c>
      <c r="AG10">
        <v>3</v>
      </c>
      <c r="AH10">
        <v>2</v>
      </c>
      <c r="AI10">
        <v>2</v>
      </c>
      <c r="AJ10">
        <v>1</v>
      </c>
      <c r="AK10">
        <v>3</v>
      </c>
      <c r="BH10" s="4">
        <f t="shared" si="17"/>
        <v>0</v>
      </c>
      <c r="BI10" s="4">
        <f t="shared" si="2"/>
        <v>0</v>
      </c>
      <c r="BJ10" s="4">
        <f t="shared" si="3"/>
        <v>0</v>
      </c>
      <c r="BK10" s="4">
        <f t="shared" si="18"/>
        <v>0</v>
      </c>
      <c r="BL10" s="4">
        <f t="shared" si="19"/>
        <v>0</v>
      </c>
      <c r="BM10" s="4">
        <f t="shared" si="20"/>
        <v>0</v>
      </c>
      <c r="BN10" s="4">
        <f t="shared" si="21"/>
        <v>1</v>
      </c>
      <c r="BO10" s="4">
        <f t="shared" si="22"/>
        <v>1</v>
      </c>
      <c r="BP10" s="4">
        <f t="shared" si="23"/>
        <v>0</v>
      </c>
      <c r="BQ10" s="4">
        <f t="shared" si="24"/>
        <v>0</v>
      </c>
      <c r="BR10" s="4">
        <f t="shared" si="25"/>
        <v>0</v>
      </c>
      <c r="BS10" s="4">
        <f t="shared" si="26"/>
        <v>0</v>
      </c>
      <c r="BT10" s="4">
        <f t="shared" si="27"/>
        <v>0</v>
      </c>
      <c r="BU10" s="4">
        <f t="shared" si="28"/>
        <v>1</v>
      </c>
      <c r="BV10" s="4">
        <f t="shared" si="29"/>
        <v>0</v>
      </c>
      <c r="BW10" s="4">
        <f t="shared" si="30"/>
        <v>0</v>
      </c>
      <c r="BX10" s="4">
        <f t="shared" si="31"/>
        <v>0</v>
      </c>
      <c r="BY10" s="4">
        <f t="shared" si="32"/>
        <v>0</v>
      </c>
      <c r="BZ10" s="4">
        <f t="shared" si="33"/>
        <v>1</v>
      </c>
      <c r="CA10" s="4">
        <f t="shared" si="34"/>
        <v>0</v>
      </c>
      <c r="CB10" s="4">
        <f t="shared" si="35"/>
        <v>0</v>
      </c>
      <c r="CC10" s="4">
        <f t="shared" si="36"/>
        <v>0</v>
      </c>
      <c r="CD10" s="4">
        <f t="shared" si="37"/>
        <v>0</v>
      </c>
      <c r="CE10" s="4">
        <f t="shared" si="38"/>
        <v>0</v>
      </c>
      <c r="CF10" s="4">
        <f t="shared" si="39"/>
        <v>0</v>
      </c>
      <c r="CG10" s="4">
        <f t="shared" si="40"/>
        <v>0</v>
      </c>
      <c r="CH10" s="4">
        <f t="shared" si="41"/>
        <v>0</v>
      </c>
      <c r="CI10" s="4">
        <f t="shared" si="42"/>
        <v>0</v>
      </c>
      <c r="CJ10" s="4">
        <f t="shared" si="43"/>
        <v>0</v>
      </c>
      <c r="CK10" s="4">
        <f t="shared" si="44"/>
        <v>0</v>
      </c>
      <c r="CL10" s="4">
        <f t="shared" si="45"/>
        <v>0</v>
      </c>
      <c r="CM10" s="4">
        <f t="shared" si="46"/>
        <v>1</v>
      </c>
      <c r="CN10" s="4">
        <f t="shared" si="47"/>
        <v>0</v>
      </c>
      <c r="CO10" s="4">
        <f t="shared" si="48"/>
        <v>0</v>
      </c>
      <c r="CP10" s="4"/>
      <c r="CR10" s="5">
        <f t="shared" si="5"/>
        <v>2</v>
      </c>
      <c r="CS10" s="6">
        <f t="shared" si="0"/>
        <v>20</v>
      </c>
      <c r="CT10" s="5">
        <f t="shared" si="6"/>
        <v>2</v>
      </c>
      <c r="CU10" s="6">
        <f t="shared" si="7"/>
        <v>25</v>
      </c>
      <c r="CV10" s="5">
        <f t="shared" si="8"/>
        <v>0</v>
      </c>
      <c r="CW10" s="6">
        <f t="shared" si="9"/>
        <v>0</v>
      </c>
      <c r="CX10" s="7">
        <f t="shared" si="1"/>
        <v>0</v>
      </c>
      <c r="CY10">
        <f t="shared" si="10"/>
        <v>0</v>
      </c>
      <c r="CZ10">
        <f t="shared" si="14"/>
        <v>5</v>
      </c>
      <c r="DA10">
        <f t="shared" si="11"/>
        <v>14.705882352941178</v>
      </c>
      <c r="DB10" s="14">
        <f t="shared" si="15"/>
        <v>1.0294117647058822</v>
      </c>
      <c r="DC10">
        <f t="shared" si="12"/>
        <v>58.82352941176471</v>
      </c>
    </row>
    <row r="11" spans="1:107" ht="15">
      <c r="A11" s="11" t="s">
        <v>22</v>
      </c>
      <c r="B11">
        <v>3</v>
      </c>
      <c r="C11">
        <v>4</v>
      </c>
      <c r="D11">
        <v>4</v>
      </c>
      <c r="E11">
        <v>2</v>
      </c>
      <c r="F11">
        <v>3</v>
      </c>
      <c r="G11">
        <v>1</v>
      </c>
      <c r="H11">
        <v>4</v>
      </c>
      <c r="I11">
        <v>1</v>
      </c>
      <c r="J11">
        <v>2</v>
      </c>
      <c r="K11">
        <v>3</v>
      </c>
      <c r="L11">
        <v>1</v>
      </c>
      <c r="M11">
        <v>4</v>
      </c>
      <c r="N11">
        <v>3</v>
      </c>
      <c r="O11">
        <v>1</v>
      </c>
      <c r="P11">
        <v>4</v>
      </c>
      <c r="Q11">
        <v>3</v>
      </c>
      <c r="R11">
        <v>5</v>
      </c>
      <c r="S11">
        <v>2</v>
      </c>
      <c r="T11">
        <v>2</v>
      </c>
      <c r="U11">
        <v>1</v>
      </c>
      <c r="V11">
        <v>1</v>
      </c>
      <c r="W11">
        <v>4</v>
      </c>
      <c r="X11">
        <v>1</v>
      </c>
      <c r="Y11">
        <v>2</v>
      </c>
      <c r="Z11">
        <v>1</v>
      </c>
      <c r="AA11">
        <v>3</v>
      </c>
      <c r="AB11">
        <v>4</v>
      </c>
      <c r="AC11">
        <v>4</v>
      </c>
      <c r="AD11">
        <v>2</v>
      </c>
      <c r="AE11">
        <v>1</v>
      </c>
      <c r="AF11">
        <v>3</v>
      </c>
      <c r="AG11">
        <v>4</v>
      </c>
      <c r="AH11">
        <v>3</v>
      </c>
      <c r="AI11">
        <v>4</v>
      </c>
      <c r="AJ11">
        <v>4</v>
      </c>
      <c r="AK11">
        <v>3</v>
      </c>
      <c r="BH11" s="4">
        <f t="shared" si="17"/>
        <v>0</v>
      </c>
      <c r="BI11" s="4">
        <f t="shared" si="2"/>
        <v>1</v>
      </c>
      <c r="BJ11" s="4">
        <f t="shared" si="3"/>
        <v>0</v>
      </c>
      <c r="BK11" s="4">
        <f t="shared" si="18"/>
        <v>0</v>
      </c>
      <c r="BL11" s="4">
        <f t="shared" si="19"/>
        <v>1</v>
      </c>
      <c r="BM11" s="4">
        <f t="shared" si="20"/>
        <v>0</v>
      </c>
      <c r="BN11" s="4">
        <f t="shared" si="21"/>
        <v>0</v>
      </c>
      <c r="BO11" s="4">
        <f t="shared" si="22"/>
        <v>1</v>
      </c>
      <c r="BP11" s="4">
        <f t="shared" si="23"/>
        <v>1</v>
      </c>
      <c r="BQ11" s="4">
        <f t="shared" si="24"/>
        <v>1</v>
      </c>
      <c r="BR11" s="4">
        <f t="shared" si="25"/>
        <v>0</v>
      </c>
      <c r="BS11" s="4">
        <f t="shared" si="26"/>
        <v>0</v>
      </c>
      <c r="BT11" s="4">
        <f t="shared" si="27"/>
        <v>1</v>
      </c>
      <c r="BU11" s="4">
        <f t="shared" si="28"/>
        <v>0</v>
      </c>
      <c r="BV11" s="4">
        <f t="shared" si="29"/>
        <v>1</v>
      </c>
      <c r="BW11" s="4">
        <f t="shared" si="30"/>
        <v>0</v>
      </c>
      <c r="BX11" s="4">
        <f t="shared" si="31"/>
        <v>0</v>
      </c>
      <c r="BY11" s="4">
        <f t="shared" si="32"/>
        <v>1</v>
      </c>
      <c r="BZ11" s="4">
        <f t="shared" si="33"/>
        <v>1</v>
      </c>
      <c r="CA11" s="4">
        <f t="shared" si="34"/>
        <v>0</v>
      </c>
      <c r="CB11" s="4">
        <f t="shared" si="35"/>
        <v>0</v>
      </c>
      <c r="CC11" s="4">
        <f t="shared" si="36"/>
        <v>0</v>
      </c>
      <c r="CD11" s="4">
        <f t="shared" si="37"/>
        <v>0</v>
      </c>
      <c r="CE11" s="4">
        <f t="shared" si="38"/>
        <v>1</v>
      </c>
      <c r="CF11" s="4">
        <f t="shared" si="39"/>
        <v>0</v>
      </c>
      <c r="CG11" s="4">
        <f t="shared" si="40"/>
        <v>1</v>
      </c>
      <c r="CH11" s="4">
        <f t="shared" si="41"/>
        <v>0</v>
      </c>
      <c r="CI11" s="4">
        <f t="shared" si="42"/>
        <v>0</v>
      </c>
      <c r="CJ11" s="4">
        <f t="shared" si="43"/>
        <v>0</v>
      </c>
      <c r="CK11" s="4">
        <f t="shared" si="44"/>
        <v>0</v>
      </c>
      <c r="CL11" s="4">
        <f t="shared" si="45"/>
        <v>0</v>
      </c>
      <c r="CM11" s="4">
        <f t="shared" si="46"/>
        <v>0</v>
      </c>
      <c r="CN11" s="4">
        <f t="shared" si="47"/>
        <v>1</v>
      </c>
      <c r="CO11" s="4">
        <f t="shared" si="48"/>
        <v>0</v>
      </c>
      <c r="CP11" s="4"/>
      <c r="CR11" s="5">
        <f t="shared" si="5"/>
        <v>5</v>
      </c>
      <c r="CS11" s="6">
        <f t="shared" si="0"/>
        <v>50</v>
      </c>
      <c r="CT11" s="5">
        <f t="shared" si="6"/>
        <v>4</v>
      </c>
      <c r="CU11" s="6">
        <f t="shared" si="7"/>
        <v>50</v>
      </c>
      <c r="CV11" s="5">
        <f t="shared" si="8"/>
        <v>1</v>
      </c>
      <c r="CW11" s="6">
        <f t="shared" si="9"/>
        <v>14.285714285714286</v>
      </c>
      <c r="CX11" s="7">
        <f t="shared" si="1"/>
        <v>1</v>
      </c>
      <c r="CY11">
        <f t="shared" si="10"/>
        <v>16.666666666666668</v>
      </c>
      <c r="CZ11">
        <f t="shared" si="14"/>
        <v>12</v>
      </c>
      <c r="DA11">
        <f t="shared" si="11"/>
        <v>35.294117647058826</v>
      </c>
      <c r="DB11" s="14">
        <f t="shared" si="15"/>
        <v>2.4705882352941178</v>
      </c>
      <c r="DC11">
        <f t="shared" si="12"/>
        <v>141.1764705882353</v>
      </c>
    </row>
    <row r="12" spans="1:107" ht="15">
      <c r="A12" s="11" t="s">
        <v>23</v>
      </c>
      <c r="B12">
        <v>3</v>
      </c>
      <c r="C12">
        <v>1</v>
      </c>
      <c r="D12">
        <v>2</v>
      </c>
      <c r="E12">
        <v>3</v>
      </c>
      <c r="F12">
        <v>4</v>
      </c>
      <c r="G12">
        <v>3</v>
      </c>
      <c r="H12">
        <v>1</v>
      </c>
      <c r="I12">
        <v>1</v>
      </c>
      <c r="J12">
        <v>4</v>
      </c>
      <c r="K12">
        <v>3</v>
      </c>
      <c r="L12">
        <v>1</v>
      </c>
      <c r="M12">
        <v>4</v>
      </c>
      <c r="N12">
        <v>3</v>
      </c>
      <c r="O12">
        <v>1</v>
      </c>
      <c r="P12">
        <v>2</v>
      </c>
      <c r="Q12">
        <v>1</v>
      </c>
      <c r="R12">
        <v>1</v>
      </c>
      <c r="S12">
        <v>3</v>
      </c>
      <c r="T12">
        <v>2</v>
      </c>
      <c r="U12">
        <v>3</v>
      </c>
      <c r="V12">
        <v>4</v>
      </c>
      <c r="W12">
        <v>1</v>
      </c>
      <c r="X12">
        <v>1</v>
      </c>
      <c r="Y12">
        <v>0</v>
      </c>
      <c r="Z12">
        <v>1</v>
      </c>
      <c r="AA12">
        <v>3</v>
      </c>
      <c r="AB12">
        <v>4</v>
      </c>
      <c r="AC12">
        <v>4</v>
      </c>
      <c r="AD12">
        <v>2</v>
      </c>
      <c r="AE12">
        <v>4</v>
      </c>
      <c r="AF12">
        <v>2</v>
      </c>
      <c r="AG12">
        <v>4</v>
      </c>
      <c r="AH12">
        <v>1</v>
      </c>
      <c r="AI12">
        <v>4</v>
      </c>
      <c r="AJ12">
        <v>3</v>
      </c>
      <c r="AK12">
        <v>4</v>
      </c>
      <c r="BH12" s="4">
        <f t="shared" si="17"/>
        <v>0</v>
      </c>
      <c r="BI12" s="4">
        <f t="shared" si="2"/>
        <v>0</v>
      </c>
      <c r="BJ12" s="4">
        <f t="shared" si="3"/>
        <v>0</v>
      </c>
      <c r="BK12" s="4">
        <f>IF(B12=4,1,0)</f>
        <v>0</v>
      </c>
      <c r="BL12" s="4">
        <f>IF(C12=3,1,0)</f>
        <v>0</v>
      </c>
      <c r="BM12" s="4">
        <f>IF(D12=2,1,0)</f>
        <v>1</v>
      </c>
      <c r="BN12" s="4">
        <f>IF(E12=1,1,0)</f>
        <v>0</v>
      </c>
      <c r="BO12" s="4">
        <f>IF(F12=1,1,0)</f>
        <v>0</v>
      </c>
      <c r="BP12" s="4">
        <f>IF(G12=2,1,0)</f>
        <v>0</v>
      </c>
      <c r="BQ12" s="4">
        <f>IF(H12=3,1,0)</f>
        <v>0</v>
      </c>
      <c r="BR12" s="4">
        <f>IF(I12=3,1,0)</f>
        <v>0</v>
      </c>
      <c r="BS12" s="4">
        <f>IF(J12=2,1,0)</f>
        <v>0</v>
      </c>
      <c r="BT12" s="4">
        <f>IF(K12=3,1,0)</f>
        <v>1</v>
      </c>
      <c r="BU12" s="4">
        <f>IF(L12=3,1,0)</f>
        <v>0</v>
      </c>
      <c r="BV12" s="4">
        <f>IF(M12=4,1,0)</f>
        <v>1</v>
      </c>
      <c r="BW12" s="4">
        <f>IF(N12=1,1,0)</f>
        <v>0</v>
      </c>
      <c r="BX12" s="4">
        <f aca="true" t="shared" si="49" ref="BX12:BZ13">IF(O12=2,1,0)</f>
        <v>0</v>
      </c>
      <c r="BY12" s="4">
        <f t="shared" si="49"/>
        <v>1</v>
      </c>
      <c r="BZ12" s="4">
        <f t="shared" si="49"/>
        <v>0</v>
      </c>
      <c r="CA12" s="4">
        <f>IF(R12=3,1,0)</f>
        <v>0</v>
      </c>
      <c r="CB12" s="4">
        <f>IF(S12=4,1,0)</f>
        <v>0</v>
      </c>
      <c r="CC12" s="4">
        <f>IF(T12=1,1,0)</f>
        <v>0</v>
      </c>
      <c r="CD12" s="4">
        <f t="shared" si="37"/>
        <v>0</v>
      </c>
      <c r="CE12" s="4">
        <f t="shared" si="38"/>
        <v>0</v>
      </c>
      <c r="CF12" s="4">
        <f t="shared" si="39"/>
        <v>0</v>
      </c>
      <c r="CG12" s="4">
        <f t="shared" si="40"/>
        <v>1</v>
      </c>
      <c r="CH12" s="4">
        <f t="shared" si="41"/>
        <v>0</v>
      </c>
      <c r="CI12" s="4">
        <f t="shared" si="42"/>
        <v>0</v>
      </c>
      <c r="CJ12" s="4">
        <f t="shared" si="43"/>
        <v>0</v>
      </c>
      <c r="CK12" s="4">
        <f t="shared" si="44"/>
        <v>0</v>
      </c>
      <c r="CL12" s="4">
        <f t="shared" si="45"/>
        <v>0</v>
      </c>
      <c r="CM12" s="4">
        <f t="shared" si="46"/>
        <v>0</v>
      </c>
      <c r="CN12" s="4">
        <f t="shared" si="47"/>
        <v>0</v>
      </c>
      <c r="CO12" s="4">
        <f t="shared" si="48"/>
        <v>0</v>
      </c>
      <c r="CP12" s="4"/>
      <c r="CR12" s="5">
        <f t="shared" si="5"/>
        <v>2</v>
      </c>
      <c r="CS12" s="6">
        <f t="shared" si="0"/>
        <v>20</v>
      </c>
      <c r="CT12" s="5">
        <f t="shared" si="6"/>
        <v>2</v>
      </c>
      <c r="CU12" s="6">
        <f t="shared" si="7"/>
        <v>25</v>
      </c>
      <c r="CV12" s="5">
        <f t="shared" si="8"/>
        <v>0</v>
      </c>
      <c r="CW12" s="6">
        <f t="shared" si="9"/>
        <v>0</v>
      </c>
      <c r="CX12" s="7">
        <f t="shared" si="1"/>
        <v>1</v>
      </c>
      <c r="CY12">
        <f t="shared" si="10"/>
        <v>16.666666666666668</v>
      </c>
      <c r="CZ12">
        <f t="shared" si="14"/>
        <v>5</v>
      </c>
      <c r="DA12">
        <f t="shared" si="11"/>
        <v>14.705882352941178</v>
      </c>
      <c r="DB12" s="14">
        <f t="shared" si="15"/>
        <v>1.0294117647058822</v>
      </c>
      <c r="DC12">
        <f t="shared" si="12"/>
        <v>58.82352941176471</v>
      </c>
    </row>
    <row r="13" spans="1:107" ht="15">
      <c r="A13" s="11" t="s">
        <v>24</v>
      </c>
      <c r="B13">
        <v>4</v>
      </c>
      <c r="C13">
        <v>2</v>
      </c>
      <c r="D13">
        <v>3</v>
      </c>
      <c r="E13">
        <v>1</v>
      </c>
      <c r="F13">
        <v>4</v>
      </c>
      <c r="G13">
        <v>3</v>
      </c>
      <c r="H13">
        <v>1</v>
      </c>
      <c r="I13">
        <v>1</v>
      </c>
      <c r="J13">
        <v>1</v>
      </c>
      <c r="K13">
        <v>1</v>
      </c>
      <c r="L13">
        <v>1</v>
      </c>
      <c r="M13">
        <v>3</v>
      </c>
      <c r="N13">
        <v>2</v>
      </c>
      <c r="O13">
        <v>2</v>
      </c>
      <c r="P13">
        <v>3</v>
      </c>
      <c r="Q13">
        <v>3</v>
      </c>
      <c r="R13">
        <v>1</v>
      </c>
      <c r="S13">
        <v>3</v>
      </c>
      <c r="T13">
        <v>2</v>
      </c>
      <c r="U13">
        <v>3</v>
      </c>
      <c r="V13">
        <v>0</v>
      </c>
      <c r="W13">
        <v>4</v>
      </c>
      <c r="X13">
        <v>4</v>
      </c>
      <c r="Y13">
        <v>4</v>
      </c>
      <c r="Z13">
        <v>2</v>
      </c>
      <c r="AA13">
        <v>2</v>
      </c>
      <c r="AB13">
        <v>4</v>
      </c>
      <c r="AC13">
        <v>4</v>
      </c>
      <c r="AD13">
        <v>1</v>
      </c>
      <c r="AE13">
        <v>4</v>
      </c>
      <c r="AF13">
        <v>3</v>
      </c>
      <c r="AG13">
        <v>4</v>
      </c>
      <c r="AH13">
        <v>2</v>
      </c>
      <c r="AI13">
        <v>1</v>
      </c>
      <c r="AJ13">
        <v>1</v>
      </c>
      <c r="AK13">
        <v>2</v>
      </c>
      <c r="BH13" s="4">
        <f t="shared" si="17"/>
        <v>0</v>
      </c>
      <c r="BI13" s="4">
        <f t="shared" si="2"/>
        <v>0</v>
      </c>
      <c r="BJ13" s="4">
        <f t="shared" si="3"/>
        <v>0</v>
      </c>
      <c r="BK13" s="4">
        <f>IF(B13=4,1,0)</f>
        <v>1</v>
      </c>
      <c r="BL13" s="4">
        <f>IF(C13=3,1,0)</f>
        <v>0</v>
      </c>
      <c r="BM13" s="4">
        <f>IF(D13=2,1,0)</f>
        <v>0</v>
      </c>
      <c r="BN13" s="4">
        <f>IF(E13=1,1,0)</f>
        <v>1</v>
      </c>
      <c r="BO13" s="4">
        <f>IF(F13=1,1,0)</f>
        <v>0</v>
      </c>
      <c r="BP13" s="4">
        <f>IF(G13=2,1,0)</f>
        <v>0</v>
      </c>
      <c r="BQ13" s="4">
        <f>IF(H13=3,1,0)</f>
        <v>0</v>
      </c>
      <c r="BR13" s="4">
        <f>IF(I13=3,1,0)</f>
        <v>0</v>
      </c>
      <c r="BS13" s="4">
        <f>IF(J13=2,1,0)</f>
        <v>0</v>
      </c>
      <c r="BT13" s="4">
        <f>IF(K13=3,1,0)</f>
        <v>0</v>
      </c>
      <c r="BU13" s="4">
        <f>IF(L13=3,1,0)</f>
        <v>0</v>
      </c>
      <c r="BV13" s="4">
        <f>IF(M13=4,1,0)</f>
        <v>0</v>
      </c>
      <c r="BW13" s="4">
        <f>IF(N13=1,1,0)</f>
        <v>0</v>
      </c>
      <c r="BX13" s="4">
        <f t="shared" si="49"/>
        <v>1</v>
      </c>
      <c r="BY13" s="4">
        <f t="shared" si="49"/>
        <v>0</v>
      </c>
      <c r="BZ13" s="4">
        <f t="shared" si="49"/>
        <v>0</v>
      </c>
      <c r="CA13" s="4">
        <f>IF(R13=3,1,0)</f>
        <v>0</v>
      </c>
      <c r="CB13" s="4">
        <f>IF(S13=4,1,0)</f>
        <v>0</v>
      </c>
      <c r="CC13" s="4">
        <f>IF(T13=1,1,0)</f>
        <v>0</v>
      </c>
      <c r="CD13" s="4">
        <f>IF(U13=4,1,0)</f>
        <v>0</v>
      </c>
      <c r="CE13" s="4">
        <f>IF(V13=2,1,0)</f>
        <v>0</v>
      </c>
      <c r="CF13" s="4">
        <f>IF(W13=4,1,0)</f>
        <v>1</v>
      </c>
      <c r="CG13" s="4">
        <f>IF(X13=3,1,0)</f>
        <v>0</v>
      </c>
      <c r="CH13" s="4">
        <f>IF(Y13=2,1,0)</f>
        <v>0</v>
      </c>
      <c r="CI13" s="4">
        <f>IF(Z13=2,1,0)</f>
        <v>1</v>
      </c>
      <c r="CJ13" s="4">
        <f>IF(AA13=3,1,0)</f>
        <v>0</v>
      </c>
      <c r="CK13" s="4">
        <f>IF(AB13=3,1,0)</f>
        <v>0</v>
      </c>
      <c r="CL13" s="4">
        <f>IF(AC13=1,1,0)</f>
        <v>0</v>
      </c>
      <c r="CM13" s="4">
        <f>IF(AD13=3,1,0)</f>
        <v>0</v>
      </c>
      <c r="CN13" s="4">
        <f>IF(AE13=3,1,0)</f>
        <v>0</v>
      </c>
      <c r="CO13" s="4">
        <f>IF(AF13=1,1,0)</f>
        <v>0</v>
      </c>
      <c r="CP13" s="4"/>
      <c r="CR13" s="5">
        <f t="shared" si="5"/>
        <v>1</v>
      </c>
      <c r="CS13" s="6">
        <f t="shared" si="0"/>
        <v>10</v>
      </c>
      <c r="CT13" s="5">
        <f t="shared" si="6"/>
        <v>1</v>
      </c>
      <c r="CU13" s="6">
        <f t="shared" si="7"/>
        <v>12.5</v>
      </c>
      <c r="CV13" s="5">
        <f t="shared" si="8"/>
        <v>1</v>
      </c>
      <c r="CW13" s="6">
        <f t="shared" si="9"/>
        <v>14.285714285714286</v>
      </c>
      <c r="CX13" s="7">
        <f t="shared" si="1"/>
        <v>2</v>
      </c>
      <c r="CY13">
        <f t="shared" si="10"/>
        <v>33.333333333333336</v>
      </c>
      <c r="CZ13">
        <f t="shared" si="14"/>
        <v>5</v>
      </c>
      <c r="DA13">
        <f t="shared" si="11"/>
        <v>14.705882352941178</v>
      </c>
      <c r="DB13" s="14">
        <f t="shared" si="15"/>
        <v>1.0294117647058822</v>
      </c>
      <c r="DC13">
        <f t="shared" si="12"/>
        <v>58.82352941176471</v>
      </c>
    </row>
    <row r="14" spans="1:107" ht="15">
      <c r="A14" s="11" t="s">
        <v>25</v>
      </c>
      <c r="B14">
        <v>4</v>
      </c>
      <c r="C14">
        <v>3</v>
      </c>
      <c r="D14">
        <v>2</v>
      </c>
      <c r="E14">
        <v>1</v>
      </c>
      <c r="F14">
        <v>2</v>
      </c>
      <c r="G14">
        <v>3</v>
      </c>
      <c r="H14">
        <v>4</v>
      </c>
      <c r="I14">
        <v>3</v>
      </c>
      <c r="J14">
        <v>2</v>
      </c>
      <c r="K14">
        <v>1</v>
      </c>
      <c r="L14">
        <v>2</v>
      </c>
      <c r="M14">
        <v>3</v>
      </c>
      <c r="N14">
        <v>4</v>
      </c>
      <c r="O14">
        <v>3</v>
      </c>
      <c r="P14">
        <v>2</v>
      </c>
      <c r="Q14">
        <v>1</v>
      </c>
      <c r="R14">
        <v>2</v>
      </c>
      <c r="S14">
        <v>3</v>
      </c>
      <c r="T14">
        <v>1</v>
      </c>
      <c r="U14">
        <v>4</v>
      </c>
      <c r="V14">
        <v>3</v>
      </c>
      <c r="W14">
        <v>3</v>
      </c>
      <c r="X14">
        <v>2</v>
      </c>
      <c r="Y14">
        <v>2</v>
      </c>
      <c r="Z14">
        <v>1</v>
      </c>
      <c r="AA14">
        <v>4</v>
      </c>
      <c r="AB14">
        <v>2</v>
      </c>
      <c r="AC14">
        <v>3</v>
      </c>
      <c r="AD14">
        <v>2</v>
      </c>
      <c r="AE14">
        <v>4</v>
      </c>
      <c r="AF14">
        <v>1</v>
      </c>
      <c r="AG14">
        <v>3</v>
      </c>
      <c r="AH14">
        <v>1</v>
      </c>
      <c r="AI14">
        <v>4</v>
      </c>
      <c r="AJ14">
        <v>2</v>
      </c>
      <c r="AK14">
        <v>1</v>
      </c>
      <c r="BH14" s="4">
        <f t="shared" si="17"/>
        <v>0</v>
      </c>
      <c r="BI14" s="4">
        <f t="shared" si="2"/>
        <v>0</v>
      </c>
      <c r="BJ14" s="4">
        <f t="shared" si="3"/>
        <v>0</v>
      </c>
      <c r="BK14" s="4">
        <f t="shared" si="18"/>
        <v>0</v>
      </c>
      <c r="BL14" s="4">
        <f t="shared" si="19"/>
        <v>0</v>
      </c>
      <c r="BM14" s="4">
        <f t="shared" si="20"/>
        <v>0</v>
      </c>
      <c r="BN14" s="4">
        <f t="shared" si="21"/>
        <v>0</v>
      </c>
      <c r="BO14" s="4">
        <f t="shared" si="22"/>
        <v>0</v>
      </c>
      <c r="BP14" s="4">
        <f t="shared" si="23"/>
        <v>1</v>
      </c>
      <c r="BQ14" s="4">
        <f t="shared" si="24"/>
        <v>0</v>
      </c>
      <c r="BR14" s="4">
        <f t="shared" si="25"/>
        <v>0</v>
      </c>
      <c r="BS14" s="4">
        <f t="shared" si="26"/>
        <v>0</v>
      </c>
      <c r="BT14" s="4">
        <f t="shared" si="27"/>
        <v>0</v>
      </c>
      <c r="BU14" s="4">
        <f t="shared" si="28"/>
        <v>1</v>
      </c>
      <c r="BV14" s="4">
        <f t="shared" si="29"/>
        <v>0</v>
      </c>
      <c r="BW14" s="4">
        <f t="shared" si="30"/>
        <v>1</v>
      </c>
      <c r="BX14" s="4">
        <f t="shared" si="31"/>
        <v>1</v>
      </c>
      <c r="BY14" s="4">
        <f t="shared" si="32"/>
        <v>0</v>
      </c>
      <c r="BZ14" s="4">
        <f t="shared" si="33"/>
        <v>0</v>
      </c>
      <c r="CA14" s="4">
        <f t="shared" si="34"/>
        <v>0</v>
      </c>
      <c r="CB14" s="4">
        <f t="shared" si="35"/>
        <v>0</v>
      </c>
      <c r="CC14" s="4">
        <f t="shared" si="36"/>
        <v>0</v>
      </c>
      <c r="CD14" s="4">
        <f t="shared" si="37"/>
        <v>0</v>
      </c>
      <c r="CE14" s="4">
        <f t="shared" si="38"/>
        <v>1</v>
      </c>
      <c r="CF14" s="4">
        <f t="shared" si="39"/>
        <v>0</v>
      </c>
      <c r="CG14" s="4">
        <f t="shared" si="40"/>
        <v>0</v>
      </c>
      <c r="CH14" s="4">
        <f t="shared" si="41"/>
        <v>1</v>
      </c>
      <c r="CI14" s="4">
        <f t="shared" si="42"/>
        <v>0</v>
      </c>
      <c r="CJ14" s="4">
        <f t="shared" si="43"/>
        <v>0</v>
      </c>
      <c r="CK14" s="4">
        <f t="shared" si="44"/>
        <v>0</v>
      </c>
      <c r="CL14" s="4">
        <f t="shared" si="45"/>
        <v>1</v>
      </c>
      <c r="CM14" s="4">
        <f t="shared" si="46"/>
        <v>1</v>
      </c>
      <c r="CN14" s="4">
        <f t="shared" si="47"/>
        <v>0</v>
      </c>
      <c r="CO14" s="4">
        <f t="shared" si="48"/>
        <v>0</v>
      </c>
      <c r="CP14" s="4"/>
      <c r="CR14" s="5">
        <f t="shared" si="5"/>
        <v>1</v>
      </c>
      <c r="CS14" s="6">
        <f t="shared" si="0"/>
        <v>10</v>
      </c>
      <c r="CT14" s="5">
        <f t="shared" si="6"/>
        <v>4</v>
      </c>
      <c r="CU14" s="6">
        <f t="shared" si="7"/>
        <v>50</v>
      </c>
      <c r="CV14" s="5">
        <f t="shared" si="8"/>
        <v>1</v>
      </c>
      <c r="CW14" s="6">
        <f t="shared" si="9"/>
        <v>14.285714285714286</v>
      </c>
      <c r="CX14" s="7">
        <f t="shared" si="1"/>
        <v>1</v>
      </c>
      <c r="CY14">
        <f t="shared" si="10"/>
        <v>16.666666666666668</v>
      </c>
      <c r="CZ14">
        <f t="shared" si="14"/>
        <v>8</v>
      </c>
      <c r="DA14">
        <f t="shared" si="11"/>
        <v>23.529411764705884</v>
      </c>
      <c r="DB14" s="14">
        <f t="shared" si="15"/>
        <v>1.6470588235294117</v>
      </c>
      <c r="DC14">
        <f t="shared" si="12"/>
        <v>94.11764705882354</v>
      </c>
    </row>
    <row r="15" spans="1:107" ht="15">
      <c r="A15" s="11" t="s">
        <v>26</v>
      </c>
      <c r="B15">
        <v>3</v>
      </c>
      <c r="C15">
        <v>2</v>
      </c>
      <c r="D15">
        <v>3</v>
      </c>
      <c r="E15">
        <v>3</v>
      </c>
      <c r="F15">
        <v>1</v>
      </c>
      <c r="G15">
        <v>3</v>
      </c>
      <c r="H15">
        <v>1</v>
      </c>
      <c r="I15">
        <v>1</v>
      </c>
      <c r="J15">
        <v>1</v>
      </c>
      <c r="K15">
        <v>4</v>
      </c>
      <c r="L15">
        <v>3</v>
      </c>
      <c r="M15">
        <v>3</v>
      </c>
      <c r="N15">
        <v>2</v>
      </c>
      <c r="O15">
        <v>4</v>
      </c>
      <c r="P15">
        <v>1</v>
      </c>
      <c r="Q15">
        <v>2</v>
      </c>
      <c r="R15">
        <v>3</v>
      </c>
      <c r="S15">
        <v>1</v>
      </c>
      <c r="T15">
        <v>2</v>
      </c>
      <c r="U15">
        <v>5</v>
      </c>
      <c r="V15">
        <v>4</v>
      </c>
      <c r="W15">
        <v>3</v>
      </c>
      <c r="X15">
        <v>4</v>
      </c>
      <c r="Y15">
        <v>3</v>
      </c>
      <c r="Z15">
        <v>2</v>
      </c>
      <c r="AA15">
        <v>3</v>
      </c>
      <c r="AB15">
        <v>4</v>
      </c>
      <c r="AC15">
        <v>4</v>
      </c>
      <c r="AD15">
        <v>2</v>
      </c>
      <c r="AE15">
        <v>4</v>
      </c>
      <c r="AF15">
        <v>3</v>
      </c>
      <c r="AG15">
        <v>2</v>
      </c>
      <c r="AH15">
        <v>3</v>
      </c>
      <c r="AI15">
        <v>3</v>
      </c>
      <c r="AJ15">
        <v>1</v>
      </c>
      <c r="AK15">
        <v>2</v>
      </c>
      <c r="BH15" s="4">
        <f t="shared" si="17"/>
        <v>0</v>
      </c>
      <c r="BI15" s="4">
        <f t="shared" si="2"/>
        <v>0</v>
      </c>
      <c r="BJ15" s="4">
        <f t="shared" si="3"/>
        <v>0</v>
      </c>
      <c r="BK15" s="4">
        <f t="shared" si="18"/>
        <v>0</v>
      </c>
      <c r="BL15" s="4">
        <f t="shared" si="19"/>
        <v>0</v>
      </c>
      <c r="BM15" s="4">
        <f t="shared" si="20"/>
        <v>0</v>
      </c>
      <c r="BN15" s="4">
        <f t="shared" si="21"/>
        <v>1</v>
      </c>
      <c r="BO15" s="4">
        <f t="shared" si="22"/>
        <v>1</v>
      </c>
      <c r="BP15" s="4">
        <f t="shared" si="23"/>
        <v>0</v>
      </c>
      <c r="BQ15" s="4">
        <f t="shared" si="24"/>
        <v>0</v>
      </c>
      <c r="BR15" s="4">
        <f t="shared" si="25"/>
        <v>1</v>
      </c>
      <c r="BS15" s="4">
        <f t="shared" si="26"/>
        <v>0</v>
      </c>
      <c r="BT15" s="4">
        <f t="shared" si="27"/>
        <v>0</v>
      </c>
      <c r="BU15" s="4">
        <f t="shared" si="28"/>
        <v>0</v>
      </c>
      <c r="BV15" s="4">
        <f t="shared" si="29"/>
        <v>0</v>
      </c>
      <c r="BW15" s="4">
        <f t="shared" si="30"/>
        <v>0</v>
      </c>
      <c r="BX15" s="4">
        <f t="shared" si="31"/>
        <v>0</v>
      </c>
      <c r="BY15" s="4">
        <f t="shared" si="32"/>
        <v>0</v>
      </c>
      <c r="BZ15" s="4">
        <f t="shared" si="33"/>
        <v>1</v>
      </c>
      <c r="CA15" s="4">
        <f t="shared" si="34"/>
        <v>0</v>
      </c>
      <c r="CB15" s="4">
        <f t="shared" si="35"/>
        <v>1</v>
      </c>
      <c r="CC15" s="4">
        <f t="shared" si="36"/>
        <v>0</v>
      </c>
      <c r="CD15" s="4">
        <f t="shared" si="37"/>
        <v>1</v>
      </c>
      <c r="CE15" s="4">
        <f t="shared" si="38"/>
        <v>0</v>
      </c>
      <c r="CF15" s="4">
        <f t="shared" si="39"/>
        <v>0</v>
      </c>
      <c r="CG15" s="4">
        <f t="shared" si="40"/>
        <v>1</v>
      </c>
      <c r="CH15" s="4">
        <f t="shared" si="41"/>
        <v>0</v>
      </c>
      <c r="CI15" s="4">
        <f t="shared" si="42"/>
        <v>0</v>
      </c>
      <c r="CJ15" s="4">
        <f t="shared" si="43"/>
        <v>0</v>
      </c>
      <c r="CK15" s="4">
        <f t="shared" si="44"/>
        <v>0</v>
      </c>
      <c r="CL15" s="4">
        <f t="shared" si="45"/>
        <v>0</v>
      </c>
      <c r="CM15" s="4">
        <f t="shared" si="46"/>
        <v>0</v>
      </c>
      <c r="CN15" s="4">
        <f t="shared" si="47"/>
        <v>1</v>
      </c>
      <c r="CO15" s="4">
        <f t="shared" si="48"/>
        <v>0</v>
      </c>
      <c r="CP15" s="4"/>
      <c r="CR15" s="5">
        <f t="shared" si="5"/>
        <v>4</v>
      </c>
      <c r="CS15" s="6">
        <f t="shared" si="0"/>
        <v>40</v>
      </c>
      <c r="CT15" s="5">
        <f t="shared" si="6"/>
        <v>1</v>
      </c>
      <c r="CU15" s="6">
        <f t="shared" si="7"/>
        <v>12.5</v>
      </c>
      <c r="CV15" s="5">
        <f t="shared" si="8"/>
        <v>1</v>
      </c>
      <c r="CW15" s="6">
        <f t="shared" si="9"/>
        <v>14.285714285714286</v>
      </c>
      <c r="CX15" s="7">
        <f t="shared" si="1"/>
        <v>1</v>
      </c>
      <c r="CY15">
        <f t="shared" si="10"/>
        <v>16.666666666666668</v>
      </c>
      <c r="CZ15">
        <f t="shared" si="14"/>
        <v>8</v>
      </c>
      <c r="DA15">
        <f t="shared" si="11"/>
        <v>23.529411764705884</v>
      </c>
      <c r="DB15" s="14">
        <f t="shared" si="15"/>
        <v>1.6470588235294117</v>
      </c>
      <c r="DC15">
        <f t="shared" si="12"/>
        <v>94.11764705882354</v>
      </c>
    </row>
    <row r="16" spans="1:107" ht="15">
      <c r="A16" s="11" t="s">
        <v>27</v>
      </c>
      <c r="B16">
        <v>3</v>
      </c>
      <c r="C16">
        <v>4</v>
      </c>
      <c r="D16">
        <v>3</v>
      </c>
      <c r="E16">
        <v>3</v>
      </c>
      <c r="F16">
        <v>4</v>
      </c>
      <c r="G16">
        <v>1</v>
      </c>
      <c r="H16">
        <v>1</v>
      </c>
      <c r="I16">
        <v>1</v>
      </c>
      <c r="J16">
        <v>4</v>
      </c>
      <c r="K16">
        <v>3</v>
      </c>
      <c r="L16">
        <v>2</v>
      </c>
      <c r="M16">
        <v>4</v>
      </c>
      <c r="N16">
        <v>2</v>
      </c>
      <c r="O16">
        <v>3</v>
      </c>
      <c r="P16">
        <v>5</v>
      </c>
      <c r="Q16">
        <v>4</v>
      </c>
      <c r="R16">
        <v>1</v>
      </c>
      <c r="S16">
        <v>5</v>
      </c>
      <c r="T16">
        <v>1</v>
      </c>
      <c r="U16">
        <v>3</v>
      </c>
      <c r="V16">
        <v>2</v>
      </c>
      <c r="W16">
        <v>4</v>
      </c>
      <c r="X16">
        <v>1</v>
      </c>
      <c r="Y16">
        <v>3</v>
      </c>
      <c r="Z16">
        <v>3</v>
      </c>
      <c r="AA16">
        <v>4</v>
      </c>
      <c r="AB16">
        <v>3</v>
      </c>
      <c r="AC16">
        <v>1</v>
      </c>
      <c r="AD16">
        <v>3</v>
      </c>
      <c r="AE16">
        <v>4</v>
      </c>
      <c r="AF16">
        <v>1</v>
      </c>
      <c r="AG16">
        <v>4</v>
      </c>
      <c r="AH16">
        <v>3</v>
      </c>
      <c r="AI16">
        <v>3</v>
      </c>
      <c r="AJ16">
        <v>4</v>
      </c>
      <c r="AK16">
        <v>1</v>
      </c>
      <c r="BH16" s="4">
        <f t="shared" si="17"/>
        <v>0</v>
      </c>
      <c r="BI16" s="4">
        <f t="shared" si="2"/>
        <v>1</v>
      </c>
      <c r="BJ16" s="4">
        <f t="shared" si="3"/>
        <v>0</v>
      </c>
      <c r="BK16" s="4">
        <f t="shared" si="18"/>
        <v>0</v>
      </c>
      <c r="BL16" s="4">
        <f t="shared" si="19"/>
        <v>0</v>
      </c>
      <c r="BM16" s="4">
        <f t="shared" si="20"/>
        <v>0</v>
      </c>
      <c r="BN16" s="4">
        <f t="shared" si="21"/>
        <v>1</v>
      </c>
      <c r="BO16" s="4">
        <f t="shared" si="22"/>
        <v>1</v>
      </c>
      <c r="BP16" s="4">
        <f t="shared" si="23"/>
        <v>0</v>
      </c>
      <c r="BQ16" s="4">
        <f t="shared" si="24"/>
        <v>1</v>
      </c>
      <c r="BR16" s="4">
        <f t="shared" si="25"/>
        <v>0</v>
      </c>
      <c r="BS16" s="4">
        <f t="shared" si="26"/>
        <v>0</v>
      </c>
      <c r="BT16" s="4">
        <f t="shared" si="27"/>
        <v>0</v>
      </c>
      <c r="BU16" s="4">
        <f t="shared" si="28"/>
        <v>1</v>
      </c>
      <c r="BV16" s="4">
        <f t="shared" si="29"/>
        <v>0</v>
      </c>
      <c r="BW16" s="4">
        <f t="shared" si="30"/>
        <v>0</v>
      </c>
      <c r="BX16" s="4">
        <f t="shared" si="31"/>
        <v>0</v>
      </c>
      <c r="BY16" s="4">
        <f t="shared" si="32"/>
        <v>0</v>
      </c>
      <c r="BZ16" s="4">
        <f t="shared" si="33"/>
        <v>0</v>
      </c>
      <c r="CA16" s="4">
        <f t="shared" si="34"/>
        <v>1</v>
      </c>
      <c r="CB16" s="4">
        <f t="shared" si="35"/>
        <v>0</v>
      </c>
      <c r="CC16" s="4">
        <f t="shared" si="36"/>
        <v>0</v>
      </c>
      <c r="CD16" s="4">
        <f t="shared" si="37"/>
        <v>0</v>
      </c>
      <c r="CE16" s="4">
        <f t="shared" si="38"/>
        <v>0</v>
      </c>
      <c r="CF16" s="4">
        <f t="shared" si="39"/>
        <v>0</v>
      </c>
      <c r="CG16" s="4">
        <f t="shared" si="40"/>
        <v>0</v>
      </c>
      <c r="CH16" s="4">
        <f t="shared" si="41"/>
        <v>0</v>
      </c>
      <c r="CI16" s="4">
        <f t="shared" si="42"/>
        <v>0</v>
      </c>
      <c r="CJ16" s="4">
        <f t="shared" si="43"/>
        <v>1</v>
      </c>
      <c r="CK16" s="4">
        <f t="shared" si="44"/>
        <v>0</v>
      </c>
      <c r="CL16" s="4">
        <f t="shared" si="45"/>
        <v>1</v>
      </c>
      <c r="CM16" s="4">
        <f t="shared" si="46"/>
        <v>0</v>
      </c>
      <c r="CN16" s="4">
        <f t="shared" si="47"/>
        <v>1</v>
      </c>
      <c r="CO16" s="4">
        <f t="shared" si="48"/>
        <v>0</v>
      </c>
      <c r="CP16" s="4"/>
      <c r="CR16" s="5">
        <f t="shared" si="5"/>
        <v>4</v>
      </c>
      <c r="CS16" s="6">
        <f t="shared" si="0"/>
        <v>40</v>
      </c>
      <c r="CT16" s="5">
        <f t="shared" si="6"/>
        <v>1</v>
      </c>
      <c r="CU16" s="6">
        <f t="shared" si="7"/>
        <v>12.5</v>
      </c>
      <c r="CV16" s="5">
        <f t="shared" si="8"/>
        <v>1</v>
      </c>
      <c r="CW16" s="6">
        <f t="shared" si="9"/>
        <v>14.285714285714286</v>
      </c>
      <c r="CX16" s="7">
        <f t="shared" si="1"/>
        <v>2</v>
      </c>
      <c r="CY16">
        <f t="shared" si="10"/>
        <v>33.333333333333336</v>
      </c>
      <c r="CZ16">
        <f t="shared" si="14"/>
        <v>9</v>
      </c>
      <c r="DA16">
        <f t="shared" si="11"/>
        <v>26.47058823529412</v>
      </c>
      <c r="DB16" s="14">
        <f t="shared" si="15"/>
        <v>1.852941176470588</v>
      </c>
      <c r="DC16">
        <f t="shared" si="12"/>
        <v>105.88235294117648</v>
      </c>
    </row>
    <row r="17" spans="1:107" ht="15">
      <c r="A17" s="11" t="s">
        <v>28</v>
      </c>
      <c r="B17">
        <v>4</v>
      </c>
      <c r="C17">
        <v>1</v>
      </c>
      <c r="D17">
        <v>3</v>
      </c>
      <c r="E17">
        <v>4</v>
      </c>
      <c r="F17">
        <v>2</v>
      </c>
      <c r="G17">
        <v>3</v>
      </c>
      <c r="H17">
        <v>1</v>
      </c>
      <c r="I17">
        <v>1</v>
      </c>
      <c r="J17">
        <v>1</v>
      </c>
      <c r="K17">
        <v>3</v>
      </c>
      <c r="L17">
        <v>1</v>
      </c>
      <c r="M17">
        <v>3</v>
      </c>
      <c r="N17">
        <v>1</v>
      </c>
      <c r="O17">
        <v>2</v>
      </c>
      <c r="P17">
        <v>2</v>
      </c>
      <c r="Q17">
        <v>4</v>
      </c>
      <c r="R17">
        <v>3</v>
      </c>
      <c r="S17">
        <v>1</v>
      </c>
      <c r="T17">
        <v>2</v>
      </c>
      <c r="U17">
        <v>4</v>
      </c>
      <c r="V17">
        <v>3</v>
      </c>
      <c r="W17">
        <v>3</v>
      </c>
      <c r="X17">
        <v>5</v>
      </c>
      <c r="Y17">
        <v>3</v>
      </c>
      <c r="Z17">
        <v>3</v>
      </c>
      <c r="AA17">
        <v>2</v>
      </c>
      <c r="AB17">
        <v>4</v>
      </c>
      <c r="AC17">
        <v>4</v>
      </c>
      <c r="AD17">
        <v>1</v>
      </c>
      <c r="AE17">
        <v>4</v>
      </c>
      <c r="AF17">
        <v>2</v>
      </c>
      <c r="AG17">
        <v>3</v>
      </c>
      <c r="AH17">
        <v>2</v>
      </c>
      <c r="AI17">
        <v>2</v>
      </c>
      <c r="AJ17">
        <v>3</v>
      </c>
      <c r="AK17">
        <v>1</v>
      </c>
      <c r="BH17" s="4">
        <f t="shared" si="17"/>
        <v>0</v>
      </c>
      <c r="BI17" s="4">
        <f t="shared" si="2"/>
        <v>0</v>
      </c>
      <c r="BJ17" s="4">
        <f t="shared" si="3"/>
        <v>0</v>
      </c>
      <c r="BK17" s="4">
        <f t="shared" si="18"/>
        <v>1</v>
      </c>
      <c r="BL17" s="4">
        <f t="shared" si="19"/>
        <v>0</v>
      </c>
      <c r="BM17" s="4">
        <f t="shared" si="20"/>
        <v>0</v>
      </c>
      <c r="BN17" s="4">
        <f t="shared" si="21"/>
        <v>1</v>
      </c>
      <c r="BO17" s="4">
        <f t="shared" si="22"/>
        <v>1</v>
      </c>
      <c r="BP17" s="4">
        <f t="shared" si="23"/>
        <v>0</v>
      </c>
      <c r="BQ17" s="4">
        <f t="shared" si="24"/>
        <v>1</v>
      </c>
      <c r="BR17" s="4">
        <f t="shared" si="25"/>
        <v>0</v>
      </c>
      <c r="BS17" s="4">
        <f t="shared" si="26"/>
        <v>0</v>
      </c>
      <c r="BT17" s="4">
        <f t="shared" si="27"/>
        <v>0</v>
      </c>
      <c r="BU17" s="4">
        <f t="shared" si="28"/>
        <v>0</v>
      </c>
      <c r="BV17" s="4">
        <f t="shared" si="29"/>
        <v>0</v>
      </c>
      <c r="BW17" s="4">
        <f t="shared" si="30"/>
        <v>0</v>
      </c>
      <c r="BX17" s="4">
        <f t="shared" si="31"/>
        <v>0</v>
      </c>
      <c r="BY17" s="4">
        <f t="shared" si="32"/>
        <v>0</v>
      </c>
      <c r="BZ17" s="4">
        <f t="shared" si="33"/>
        <v>1</v>
      </c>
      <c r="CA17" s="4">
        <f t="shared" si="34"/>
        <v>0</v>
      </c>
      <c r="CB17" s="4">
        <f t="shared" si="35"/>
        <v>0</v>
      </c>
      <c r="CC17" s="4">
        <f t="shared" si="36"/>
        <v>0</v>
      </c>
      <c r="CD17" s="4">
        <f t="shared" si="37"/>
        <v>0</v>
      </c>
      <c r="CE17" s="4">
        <f t="shared" si="38"/>
        <v>0</v>
      </c>
      <c r="CF17" s="4">
        <f t="shared" si="39"/>
        <v>0</v>
      </c>
      <c r="CG17" s="4">
        <f t="shared" si="40"/>
        <v>0</v>
      </c>
      <c r="CH17" s="4">
        <f t="shared" si="41"/>
        <v>0</v>
      </c>
      <c r="CI17" s="4">
        <f t="shared" si="42"/>
        <v>0</v>
      </c>
      <c r="CJ17" s="4">
        <f t="shared" si="43"/>
        <v>0</v>
      </c>
      <c r="CK17" s="4">
        <f t="shared" si="44"/>
        <v>0</v>
      </c>
      <c r="CL17" s="4">
        <f t="shared" si="45"/>
        <v>0</v>
      </c>
      <c r="CM17" s="4">
        <f t="shared" si="46"/>
        <v>1</v>
      </c>
      <c r="CN17" s="4">
        <f t="shared" si="47"/>
        <v>0</v>
      </c>
      <c r="CO17" s="4">
        <f t="shared" si="48"/>
        <v>0</v>
      </c>
      <c r="CP17" s="4"/>
      <c r="CR17" s="5">
        <f t="shared" si="5"/>
        <v>3</v>
      </c>
      <c r="CS17" s="6">
        <f t="shared" si="0"/>
        <v>30</v>
      </c>
      <c r="CT17" s="5">
        <f t="shared" si="6"/>
        <v>1</v>
      </c>
      <c r="CU17" s="6">
        <f t="shared" si="7"/>
        <v>12.5</v>
      </c>
      <c r="CV17" s="5">
        <f t="shared" si="8"/>
        <v>1</v>
      </c>
      <c r="CW17" s="6">
        <f t="shared" si="9"/>
        <v>14.285714285714286</v>
      </c>
      <c r="CX17" s="7">
        <f t="shared" si="1"/>
        <v>0</v>
      </c>
      <c r="CY17">
        <f t="shared" si="10"/>
        <v>0</v>
      </c>
      <c r="CZ17">
        <f t="shared" si="14"/>
        <v>6</v>
      </c>
      <c r="DA17">
        <f t="shared" si="11"/>
        <v>17.647058823529413</v>
      </c>
      <c r="DB17" s="14">
        <f t="shared" si="15"/>
        <v>1.2352941176470589</v>
      </c>
      <c r="DC17">
        <f t="shared" si="12"/>
        <v>70.58823529411765</v>
      </c>
    </row>
    <row r="18" spans="1:107" ht="15">
      <c r="A18" s="11" t="s">
        <v>29</v>
      </c>
      <c r="B18">
        <v>3</v>
      </c>
      <c r="C18">
        <v>1</v>
      </c>
      <c r="D18">
        <v>4</v>
      </c>
      <c r="E18">
        <v>3</v>
      </c>
      <c r="F18">
        <v>2</v>
      </c>
      <c r="G18">
        <v>1</v>
      </c>
      <c r="H18">
        <v>3</v>
      </c>
      <c r="I18">
        <v>4</v>
      </c>
      <c r="J18">
        <v>1</v>
      </c>
      <c r="K18">
        <v>2</v>
      </c>
      <c r="L18">
        <v>3</v>
      </c>
      <c r="M18">
        <v>4</v>
      </c>
      <c r="N18">
        <v>3</v>
      </c>
      <c r="O18">
        <v>2</v>
      </c>
      <c r="P18">
        <v>1</v>
      </c>
      <c r="Q18">
        <v>1</v>
      </c>
      <c r="R18">
        <v>3</v>
      </c>
      <c r="S18">
        <v>4</v>
      </c>
      <c r="T18">
        <v>1</v>
      </c>
      <c r="U18">
        <v>3</v>
      </c>
      <c r="V18">
        <v>4</v>
      </c>
      <c r="W18">
        <v>4</v>
      </c>
      <c r="X18">
        <v>2</v>
      </c>
      <c r="Y18">
        <v>3</v>
      </c>
      <c r="Z18">
        <v>1</v>
      </c>
      <c r="AA18">
        <v>2</v>
      </c>
      <c r="AB18">
        <v>2</v>
      </c>
      <c r="AC18">
        <v>3</v>
      </c>
      <c r="AD18">
        <v>4</v>
      </c>
      <c r="AE18">
        <v>2</v>
      </c>
      <c r="AF18">
        <v>1</v>
      </c>
      <c r="AG18">
        <v>3</v>
      </c>
      <c r="AH18">
        <v>4</v>
      </c>
      <c r="AI18">
        <v>3</v>
      </c>
      <c r="AJ18">
        <v>2</v>
      </c>
      <c r="AK18">
        <v>1</v>
      </c>
      <c r="BH18" s="4">
        <f t="shared" si="17"/>
        <v>0</v>
      </c>
      <c r="BI18" s="4">
        <f t="shared" si="2"/>
        <v>0</v>
      </c>
      <c r="BJ18" s="4">
        <f t="shared" si="3"/>
        <v>0</v>
      </c>
      <c r="BK18" s="4">
        <f>IF(E18=4,1,0)</f>
        <v>0</v>
      </c>
      <c r="BL18" s="4">
        <f>IF(F18=3,1,0)</f>
        <v>0</v>
      </c>
      <c r="BM18" s="4">
        <f>IF(G18=2,1,0)</f>
        <v>0</v>
      </c>
      <c r="BN18" s="4">
        <f>IF(H18=1,1,0)</f>
        <v>0</v>
      </c>
      <c r="BO18" s="4">
        <f>IF(I18=1,1,0)</f>
        <v>0</v>
      </c>
      <c r="BP18" s="4">
        <f>IF(J18=2,1,0)</f>
        <v>0</v>
      </c>
      <c r="BQ18" s="4">
        <f>IF(K18=3,1,0)</f>
        <v>0</v>
      </c>
      <c r="BR18" s="4">
        <f>IF(L18=3,1,0)</f>
        <v>1</v>
      </c>
      <c r="BS18" s="4">
        <f>IF(M18=2,1,0)</f>
        <v>0</v>
      </c>
      <c r="BT18" s="4">
        <f>IF(N18=3,1,0)</f>
        <v>1</v>
      </c>
      <c r="BU18" s="4">
        <f>IF(O18=3,1,0)</f>
        <v>0</v>
      </c>
      <c r="BV18" s="4">
        <f>IF(P18=4,1,0)</f>
        <v>0</v>
      </c>
      <c r="BW18" s="4">
        <f>IF(Q18=1,1,0)</f>
        <v>1</v>
      </c>
      <c r="BX18" s="4">
        <f>IF(R18=2,1,0)</f>
        <v>0</v>
      </c>
      <c r="BY18" s="4">
        <f>IF(S18=2,1,0)</f>
        <v>0</v>
      </c>
      <c r="BZ18" s="4">
        <f>IF(T18=2,1,0)</f>
        <v>0</v>
      </c>
      <c r="CA18" s="4">
        <f>IF(U18=3,1,0)</f>
        <v>1</v>
      </c>
      <c r="CB18" s="4">
        <f>IF(V18=4,1,0)</f>
        <v>1</v>
      </c>
      <c r="CC18" s="4">
        <f>IF(W18=1,1,0)</f>
        <v>0</v>
      </c>
      <c r="CD18" s="4">
        <f>IF(X18=4,1,0)</f>
        <v>0</v>
      </c>
      <c r="CE18" s="4">
        <f>IF(Y18=2,1,0)</f>
        <v>0</v>
      </c>
      <c r="CF18" s="4">
        <f>IF(Z18=4,1,0)</f>
        <v>0</v>
      </c>
      <c r="CG18" s="4">
        <f>IF(AA18=3,1,0)</f>
        <v>0</v>
      </c>
      <c r="CH18" s="4">
        <f>IF(AB18=2,1,0)</f>
        <v>1</v>
      </c>
      <c r="CI18" s="4">
        <f>IF(AC18=2,1,0)</f>
        <v>0</v>
      </c>
      <c r="CJ18" s="4">
        <f>IF(AD18=3,1,0)</f>
        <v>0</v>
      </c>
      <c r="CK18" s="4">
        <f>IF(AE18=3,1,0)</f>
        <v>0</v>
      </c>
      <c r="CL18" s="4">
        <f>IF(AF18=1,1,0)</f>
        <v>1</v>
      </c>
      <c r="CM18" s="4">
        <f>IF(AG18=3,1,0)</f>
        <v>1</v>
      </c>
      <c r="CN18" s="4">
        <f>IF(AH18=3,1,0)</f>
        <v>0</v>
      </c>
      <c r="CO18" s="4">
        <f>IF(AI18=1,1,0)</f>
        <v>0</v>
      </c>
      <c r="CP18" s="4"/>
      <c r="CR18" s="5">
        <f t="shared" si="5"/>
        <v>3</v>
      </c>
      <c r="CS18" s="6">
        <f t="shared" si="0"/>
        <v>30</v>
      </c>
      <c r="CT18" s="5">
        <f t="shared" si="6"/>
        <v>2</v>
      </c>
      <c r="CU18" s="6">
        <f t="shared" si="7"/>
        <v>25</v>
      </c>
      <c r="CV18" s="5">
        <f t="shared" si="8"/>
        <v>1</v>
      </c>
      <c r="CW18" s="6">
        <f t="shared" si="9"/>
        <v>14.285714285714286</v>
      </c>
      <c r="CX18" s="7">
        <f t="shared" si="1"/>
        <v>1</v>
      </c>
      <c r="CY18">
        <f t="shared" si="10"/>
        <v>16.666666666666668</v>
      </c>
      <c r="CZ18">
        <f t="shared" si="14"/>
        <v>8</v>
      </c>
      <c r="DA18">
        <f t="shared" si="11"/>
        <v>23.529411764705884</v>
      </c>
      <c r="DB18" s="14">
        <f t="shared" si="15"/>
        <v>1.6470588235294117</v>
      </c>
      <c r="DC18">
        <f t="shared" si="12"/>
        <v>94.11764705882354</v>
      </c>
    </row>
    <row r="19" spans="1:107" ht="15">
      <c r="A19" s="11" t="s">
        <v>30</v>
      </c>
      <c r="B19">
        <v>3</v>
      </c>
      <c r="C19">
        <v>4</v>
      </c>
      <c r="D19">
        <v>3</v>
      </c>
      <c r="E19">
        <v>3</v>
      </c>
      <c r="F19">
        <v>4</v>
      </c>
      <c r="G19">
        <v>1</v>
      </c>
      <c r="H19">
        <v>4</v>
      </c>
      <c r="I19">
        <v>1</v>
      </c>
      <c r="J19">
        <v>4</v>
      </c>
      <c r="K19">
        <v>1</v>
      </c>
      <c r="L19">
        <v>2</v>
      </c>
      <c r="M19">
        <v>3</v>
      </c>
      <c r="N19">
        <v>4</v>
      </c>
      <c r="O19">
        <v>2</v>
      </c>
      <c r="P19">
        <v>4</v>
      </c>
      <c r="Q19">
        <v>0</v>
      </c>
      <c r="R19">
        <v>5</v>
      </c>
      <c r="S19">
        <v>0</v>
      </c>
      <c r="T19">
        <v>5</v>
      </c>
      <c r="U19">
        <v>0</v>
      </c>
      <c r="V19">
        <v>3</v>
      </c>
      <c r="W19">
        <v>2</v>
      </c>
      <c r="X19">
        <v>4</v>
      </c>
      <c r="Y19">
        <v>3</v>
      </c>
      <c r="Z19">
        <v>1</v>
      </c>
      <c r="AA19">
        <v>3</v>
      </c>
      <c r="AB19">
        <v>4</v>
      </c>
      <c r="AC19">
        <v>4</v>
      </c>
      <c r="AD19">
        <v>3</v>
      </c>
      <c r="AE19">
        <v>0</v>
      </c>
      <c r="AF19">
        <v>4</v>
      </c>
      <c r="AG19">
        <v>0</v>
      </c>
      <c r="AH19">
        <v>1</v>
      </c>
      <c r="AI19">
        <v>0</v>
      </c>
      <c r="AJ19">
        <v>2</v>
      </c>
      <c r="AK19">
        <v>3</v>
      </c>
      <c r="BH19" s="4">
        <f t="shared" si="17"/>
        <v>0</v>
      </c>
      <c r="BI19" s="4">
        <f t="shared" si="2"/>
        <v>1</v>
      </c>
      <c r="BJ19" s="4">
        <f t="shared" si="3"/>
        <v>0</v>
      </c>
      <c r="BK19" s="4">
        <f t="shared" si="18"/>
        <v>0</v>
      </c>
      <c r="BL19" s="4">
        <f t="shared" si="19"/>
        <v>0</v>
      </c>
      <c r="BM19" s="4">
        <f t="shared" si="20"/>
        <v>0</v>
      </c>
      <c r="BN19" s="4">
        <f t="shared" si="21"/>
        <v>0</v>
      </c>
      <c r="BO19" s="4">
        <f t="shared" si="22"/>
        <v>1</v>
      </c>
      <c r="BP19" s="4">
        <f t="shared" si="23"/>
        <v>0</v>
      </c>
      <c r="BQ19" s="4">
        <f t="shared" si="24"/>
        <v>0</v>
      </c>
      <c r="BR19" s="4">
        <f t="shared" si="25"/>
        <v>0</v>
      </c>
      <c r="BS19" s="4">
        <f t="shared" si="26"/>
        <v>0</v>
      </c>
      <c r="BT19" s="4">
        <f t="shared" si="27"/>
        <v>0</v>
      </c>
      <c r="BU19" s="4">
        <f t="shared" si="28"/>
        <v>0</v>
      </c>
      <c r="BV19" s="4">
        <f t="shared" si="29"/>
        <v>1</v>
      </c>
      <c r="BW19" s="4">
        <f t="shared" si="30"/>
        <v>0</v>
      </c>
      <c r="BX19" s="4">
        <f t="shared" si="31"/>
        <v>0</v>
      </c>
      <c r="BY19" s="4">
        <f t="shared" si="32"/>
        <v>0</v>
      </c>
      <c r="BZ19" s="4">
        <f t="shared" si="33"/>
        <v>0</v>
      </c>
      <c r="CA19" s="4">
        <f t="shared" si="34"/>
        <v>0</v>
      </c>
      <c r="CB19" s="4">
        <f t="shared" si="35"/>
        <v>0</v>
      </c>
      <c r="CC19" s="4">
        <f t="shared" si="36"/>
        <v>0</v>
      </c>
      <c r="CD19" s="4">
        <f t="shared" si="37"/>
        <v>1</v>
      </c>
      <c r="CE19" s="4">
        <f t="shared" si="38"/>
        <v>0</v>
      </c>
      <c r="CF19" s="4">
        <f t="shared" si="39"/>
        <v>0</v>
      </c>
      <c r="CG19" s="4">
        <f t="shared" si="40"/>
        <v>1</v>
      </c>
      <c r="CH19" s="4">
        <f t="shared" si="41"/>
        <v>0</v>
      </c>
      <c r="CI19" s="4">
        <f t="shared" si="42"/>
        <v>0</v>
      </c>
      <c r="CJ19" s="4">
        <f t="shared" si="43"/>
        <v>1</v>
      </c>
      <c r="CK19" s="4">
        <f t="shared" si="44"/>
        <v>0</v>
      </c>
      <c r="CL19" s="4">
        <f t="shared" si="45"/>
        <v>0</v>
      </c>
      <c r="CM19" s="4">
        <f>IF(AG19=3,1,0)</f>
        <v>0</v>
      </c>
      <c r="CN19" s="4">
        <f t="shared" si="47"/>
        <v>0</v>
      </c>
      <c r="CO19" s="4">
        <f t="shared" si="48"/>
        <v>0</v>
      </c>
      <c r="CP19" s="4"/>
      <c r="CR19" s="5">
        <f t="shared" si="5"/>
        <v>1</v>
      </c>
      <c r="CS19" s="6">
        <f t="shared" si="0"/>
        <v>10</v>
      </c>
      <c r="CT19" s="5">
        <f t="shared" si="6"/>
        <v>1</v>
      </c>
      <c r="CU19" s="6">
        <f t="shared" si="7"/>
        <v>12.5</v>
      </c>
      <c r="CV19" s="5">
        <f t="shared" si="8"/>
        <v>2</v>
      </c>
      <c r="CW19" s="6">
        <f t="shared" si="9"/>
        <v>28.571428571428573</v>
      </c>
      <c r="CX19" s="7">
        <f t="shared" si="1"/>
        <v>2</v>
      </c>
      <c r="CY19">
        <f t="shared" si="10"/>
        <v>33.333333333333336</v>
      </c>
      <c r="CZ19">
        <f t="shared" si="14"/>
        <v>6</v>
      </c>
      <c r="DA19">
        <f t="shared" si="11"/>
        <v>17.647058823529413</v>
      </c>
      <c r="DB19" s="14">
        <f t="shared" si="15"/>
        <v>1.2352941176470589</v>
      </c>
      <c r="DC19">
        <f t="shared" si="12"/>
        <v>70.58823529411765</v>
      </c>
    </row>
    <row r="20" spans="1:107" ht="15">
      <c r="A20" s="11" t="s">
        <v>31</v>
      </c>
      <c r="B20">
        <v>4</v>
      </c>
      <c r="C20">
        <v>2</v>
      </c>
      <c r="D20">
        <v>4</v>
      </c>
      <c r="E20">
        <v>3</v>
      </c>
      <c r="F20">
        <v>3</v>
      </c>
      <c r="G20">
        <v>1</v>
      </c>
      <c r="H20">
        <v>3</v>
      </c>
      <c r="I20">
        <v>4</v>
      </c>
      <c r="J20">
        <v>2</v>
      </c>
      <c r="K20">
        <v>3</v>
      </c>
      <c r="L20">
        <v>1</v>
      </c>
      <c r="M20">
        <v>3</v>
      </c>
      <c r="N20">
        <v>3</v>
      </c>
      <c r="O20">
        <v>2</v>
      </c>
      <c r="P20">
        <v>5</v>
      </c>
      <c r="Q20">
        <v>3</v>
      </c>
      <c r="R20">
        <v>1</v>
      </c>
      <c r="S20">
        <v>5</v>
      </c>
      <c r="T20">
        <v>1</v>
      </c>
      <c r="U20">
        <v>3</v>
      </c>
      <c r="V20">
        <v>1</v>
      </c>
      <c r="W20">
        <v>4</v>
      </c>
      <c r="X20">
        <v>2</v>
      </c>
      <c r="Y20">
        <v>4</v>
      </c>
      <c r="Z20">
        <v>2</v>
      </c>
      <c r="AA20">
        <v>2</v>
      </c>
      <c r="AB20">
        <v>4</v>
      </c>
      <c r="AC20">
        <v>4</v>
      </c>
      <c r="AD20">
        <v>2</v>
      </c>
      <c r="AE20">
        <v>4</v>
      </c>
      <c r="AF20">
        <v>2</v>
      </c>
      <c r="AG20">
        <v>4</v>
      </c>
      <c r="AH20">
        <v>4</v>
      </c>
      <c r="AI20">
        <v>2</v>
      </c>
      <c r="AJ20">
        <v>1</v>
      </c>
      <c r="AK20">
        <v>3</v>
      </c>
      <c r="BH20" s="4">
        <f t="shared" si="17"/>
        <v>0</v>
      </c>
      <c r="BI20" s="4">
        <f t="shared" si="2"/>
        <v>0</v>
      </c>
      <c r="BJ20" s="4">
        <f t="shared" si="3"/>
        <v>0</v>
      </c>
      <c r="BK20" s="4">
        <f t="shared" si="18"/>
        <v>0</v>
      </c>
      <c r="BL20" s="4">
        <f t="shared" si="19"/>
        <v>1</v>
      </c>
      <c r="BM20" s="4">
        <f t="shared" si="20"/>
        <v>0</v>
      </c>
      <c r="BN20" s="4">
        <f t="shared" si="21"/>
        <v>0</v>
      </c>
      <c r="BO20" s="4">
        <f t="shared" si="22"/>
        <v>0</v>
      </c>
      <c r="BP20" s="4">
        <f t="shared" si="23"/>
        <v>1</v>
      </c>
      <c r="BQ20" s="4">
        <f t="shared" si="24"/>
        <v>1</v>
      </c>
      <c r="BR20" s="4">
        <f t="shared" si="25"/>
        <v>0</v>
      </c>
      <c r="BS20" s="4">
        <f t="shared" si="26"/>
        <v>0</v>
      </c>
      <c r="BT20" s="4">
        <f t="shared" si="27"/>
        <v>1</v>
      </c>
      <c r="BU20" s="4">
        <f t="shared" si="28"/>
        <v>0</v>
      </c>
      <c r="BV20" s="4">
        <f t="shared" si="29"/>
        <v>0</v>
      </c>
      <c r="BW20" s="4">
        <f t="shared" si="30"/>
        <v>0</v>
      </c>
      <c r="BX20" s="4">
        <f t="shared" si="31"/>
        <v>0</v>
      </c>
      <c r="BY20" s="4">
        <f t="shared" si="32"/>
        <v>0</v>
      </c>
      <c r="BZ20" s="4">
        <f t="shared" si="33"/>
        <v>0</v>
      </c>
      <c r="CA20" s="4">
        <f t="shared" si="34"/>
        <v>1</v>
      </c>
      <c r="CB20" s="4">
        <f t="shared" si="35"/>
        <v>0</v>
      </c>
      <c r="CC20" s="4">
        <f t="shared" si="36"/>
        <v>0</v>
      </c>
      <c r="CD20" s="4">
        <f t="shared" si="37"/>
        <v>0</v>
      </c>
      <c r="CE20" s="4">
        <f t="shared" si="38"/>
        <v>0</v>
      </c>
      <c r="CF20" s="4">
        <f t="shared" si="39"/>
        <v>0</v>
      </c>
      <c r="CG20" s="4">
        <f t="shared" si="40"/>
        <v>0</v>
      </c>
      <c r="CH20" s="4">
        <f t="shared" si="41"/>
        <v>0</v>
      </c>
      <c r="CI20" s="4">
        <f t="shared" si="42"/>
        <v>0</v>
      </c>
      <c r="CJ20" s="4">
        <f t="shared" si="43"/>
        <v>0</v>
      </c>
      <c r="CK20" s="4">
        <f t="shared" si="44"/>
        <v>0</v>
      </c>
      <c r="CL20" s="4">
        <f t="shared" si="45"/>
        <v>0</v>
      </c>
      <c r="CM20" s="4">
        <f t="shared" si="46"/>
        <v>0</v>
      </c>
      <c r="CN20" s="4">
        <f t="shared" si="47"/>
        <v>0</v>
      </c>
      <c r="CO20" s="4">
        <f t="shared" si="48"/>
        <v>0</v>
      </c>
      <c r="CP20" s="4"/>
      <c r="CR20" s="5">
        <f t="shared" si="5"/>
        <v>4</v>
      </c>
      <c r="CS20" s="6">
        <f t="shared" si="0"/>
        <v>40</v>
      </c>
      <c r="CT20" s="5">
        <f t="shared" si="6"/>
        <v>1</v>
      </c>
      <c r="CU20" s="6">
        <f t="shared" si="7"/>
        <v>12.5</v>
      </c>
      <c r="CV20" s="5">
        <f t="shared" si="8"/>
        <v>0</v>
      </c>
      <c r="CW20" s="6">
        <f t="shared" si="9"/>
        <v>0</v>
      </c>
      <c r="CX20" s="7">
        <f t="shared" si="1"/>
        <v>0</v>
      </c>
      <c r="CY20">
        <f t="shared" si="10"/>
        <v>0</v>
      </c>
      <c r="CZ20">
        <f t="shared" si="14"/>
        <v>5</v>
      </c>
      <c r="DA20">
        <f t="shared" si="11"/>
        <v>14.705882352941178</v>
      </c>
      <c r="DB20" s="14">
        <f t="shared" si="15"/>
        <v>1.0294117647058822</v>
      </c>
      <c r="DC20">
        <f t="shared" si="12"/>
        <v>58.82352941176471</v>
      </c>
    </row>
    <row r="21" spans="1:107" ht="15">
      <c r="A21" s="11" t="s">
        <v>32</v>
      </c>
      <c r="B21">
        <v>3</v>
      </c>
      <c r="C21">
        <v>4</v>
      </c>
      <c r="D21">
        <v>3</v>
      </c>
      <c r="E21">
        <v>3</v>
      </c>
      <c r="F21">
        <v>4</v>
      </c>
      <c r="G21">
        <v>1</v>
      </c>
      <c r="H21">
        <v>1</v>
      </c>
      <c r="I21">
        <v>1</v>
      </c>
      <c r="J21">
        <v>4</v>
      </c>
      <c r="K21">
        <v>1</v>
      </c>
      <c r="L21">
        <v>2</v>
      </c>
      <c r="M21">
        <v>4</v>
      </c>
      <c r="N21">
        <v>3</v>
      </c>
      <c r="O21">
        <v>2</v>
      </c>
      <c r="P21">
        <v>5</v>
      </c>
      <c r="Q21">
        <v>4</v>
      </c>
      <c r="R21">
        <v>5</v>
      </c>
      <c r="S21">
        <v>5</v>
      </c>
      <c r="T21">
        <v>5</v>
      </c>
      <c r="U21">
        <v>2</v>
      </c>
      <c r="V21">
        <v>1</v>
      </c>
      <c r="W21">
        <v>3</v>
      </c>
      <c r="X21">
        <v>2</v>
      </c>
      <c r="Y21">
        <v>0</v>
      </c>
      <c r="Z21">
        <v>1</v>
      </c>
      <c r="AA21">
        <v>3</v>
      </c>
      <c r="AB21">
        <v>4</v>
      </c>
      <c r="AC21">
        <v>4</v>
      </c>
      <c r="AD21">
        <v>2</v>
      </c>
      <c r="AE21">
        <v>4</v>
      </c>
      <c r="AF21">
        <v>4</v>
      </c>
      <c r="AG21">
        <v>3</v>
      </c>
      <c r="AH21">
        <v>1</v>
      </c>
      <c r="AI21">
        <v>3</v>
      </c>
      <c r="AJ21">
        <v>2</v>
      </c>
      <c r="AK21">
        <v>3</v>
      </c>
      <c r="BH21" s="4">
        <f t="shared" si="17"/>
        <v>0</v>
      </c>
      <c r="BI21" s="4">
        <f t="shared" si="2"/>
        <v>1</v>
      </c>
      <c r="BJ21" s="4">
        <f t="shared" si="3"/>
        <v>0</v>
      </c>
      <c r="BK21" s="4">
        <f t="shared" si="18"/>
        <v>0</v>
      </c>
      <c r="BL21" s="4">
        <f t="shared" si="19"/>
        <v>0</v>
      </c>
      <c r="BM21" s="4">
        <f t="shared" si="20"/>
        <v>0</v>
      </c>
      <c r="BN21" s="4">
        <f t="shared" si="21"/>
        <v>1</v>
      </c>
      <c r="BO21" s="4">
        <f t="shared" si="22"/>
        <v>1</v>
      </c>
      <c r="BP21" s="4">
        <f t="shared" si="23"/>
        <v>0</v>
      </c>
      <c r="BQ21" s="4">
        <f t="shared" si="24"/>
        <v>0</v>
      </c>
      <c r="BR21" s="4">
        <f t="shared" si="25"/>
        <v>0</v>
      </c>
      <c r="BS21" s="4">
        <f t="shared" si="26"/>
        <v>0</v>
      </c>
      <c r="BT21" s="4">
        <f t="shared" si="27"/>
        <v>1</v>
      </c>
      <c r="BU21" s="4">
        <f t="shared" si="28"/>
        <v>0</v>
      </c>
      <c r="BV21" s="4">
        <f t="shared" si="29"/>
        <v>0</v>
      </c>
      <c r="BW21" s="4">
        <f t="shared" si="30"/>
        <v>0</v>
      </c>
      <c r="BX21" s="4">
        <f t="shared" si="31"/>
        <v>0</v>
      </c>
      <c r="BY21" s="4">
        <f t="shared" si="32"/>
        <v>0</v>
      </c>
      <c r="BZ21" s="4">
        <f t="shared" si="33"/>
        <v>0</v>
      </c>
      <c r="CA21" s="4">
        <f t="shared" si="34"/>
        <v>0</v>
      </c>
      <c r="CB21" s="4">
        <f t="shared" si="35"/>
        <v>0</v>
      </c>
      <c r="CC21" s="4">
        <f t="shared" si="36"/>
        <v>0</v>
      </c>
      <c r="CD21" s="4">
        <f t="shared" si="37"/>
        <v>0</v>
      </c>
      <c r="CE21" s="4">
        <f t="shared" si="38"/>
        <v>0</v>
      </c>
      <c r="CF21" s="4">
        <f t="shared" si="39"/>
        <v>0</v>
      </c>
      <c r="CG21" s="4">
        <f t="shared" si="40"/>
        <v>1</v>
      </c>
      <c r="CH21" s="4">
        <f t="shared" si="41"/>
        <v>0</v>
      </c>
      <c r="CI21" s="4">
        <f t="shared" si="42"/>
        <v>0</v>
      </c>
      <c r="CJ21" s="4">
        <f t="shared" si="43"/>
        <v>0</v>
      </c>
      <c r="CK21" s="4">
        <f t="shared" si="44"/>
        <v>0</v>
      </c>
      <c r="CL21" s="4">
        <f t="shared" si="45"/>
        <v>0</v>
      </c>
      <c r="CM21" s="4">
        <f t="shared" si="46"/>
        <v>1</v>
      </c>
      <c r="CN21" s="4">
        <f t="shared" si="47"/>
        <v>0</v>
      </c>
      <c r="CO21" s="4">
        <f t="shared" si="48"/>
        <v>0</v>
      </c>
      <c r="CP21" s="4"/>
      <c r="CR21" s="5">
        <f t="shared" si="5"/>
        <v>2</v>
      </c>
      <c r="CS21" s="6">
        <f t="shared" si="0"/>
        <v>20</v>
      </c>
      <c r="CT21" s="5">
        <f t="shared" si="6"/>
        <v>1</v>
      </c>
      <c r="CU21" s="6">
        <f t="shared" si="7"/>
        <v>12.5</v>
      </c>
      <c r="CV21" s="5">
        <f t="shared" si="8"/>
        <v>1</v>
      </c>
      <c r="CW21" s="6">
        <f t="shared" si="9"/>
        <v>14.285714285714286</v>
      </c>
      <c r="CX21" s="7">
        <f t="shared" si="1"/>
        <v>1</v>
      </c>
      <c r="CY21">
        <f t="shared" si="10"/>
        <v>16.666666666666668</v>
      </c>
      <c r="CZ21">
        <f t="shared" si="14"/>
        <v>6</v>
      </c>
      <c r="DA21">
        <f t="shared" si="11"/>
        <v>17.647058823529413</v>
      </c>
      <c r="DB21" s="14">
        <f t="shared" si="15"/>
        <v>1.2352941176470589</v>
      </c>
      <c r="DC21">
        <f t="shared" si="12"/>
        <v>70.58823529411765</v>
      </c>
    </row>
    <row r="22" spans="1:107" ht="15">
      <c r="A22" s="11" t="s">
        <v>33</v>
      </c>
      <c r="B22">
        <v>4</v>
      </c>
      <c r="C22">
        <v>1</v>
      </c>
      <c r="D22">
        <v>3</v>
      </c>
      <c r="E22">
        <v>3</v>
      </c>
      <c r="F22">
        <v>4</v>
      </c>
      <c r="G22">
        <v>1</v>
      </c>
      <c r="H22">
        <v>1</v>
      </c>
      <c r="I22">
        <v>1</v>
      </c>
      <c r="J22">
        <v>1</v>
      </c>
      <c r="K22">
        <v>3</v>
      </c>
      <c r="L22">
        <v>1</v>
      </c>
      <c r="M22">
        <v>3</v>
      </c>
      <c r="N22">
        <v>3</v>
      </c>
      <c r="O22">
        <v>1</v>
      </c>
      <c r="P22">
        <v>4</v>
      </c>
      <c r="Q22">
        <v>4</v>
      </c>
      <c r="R22">
        <v>5</v>
      </c>
      <c r="S22">
        <v>3</v>
      </c>
      <c r="T22">
        <v>3</v>
      </c>
      <c r="U22">
        <v>5</v>
      </c>
      <c r="V22">
        <v>1</v>
      </c>
      <c r="W22">
        <v>2</v>
      </c>
      <c r="X22">
        <v>4</v>
      </c>
      <c r="Y22">
        <v>3</v>
      </c>
      <c r="Z22">
        <v>1</v>
      </c>
      <c r="AA22">
        <v>2</v>
      </c>
      <c r="AB22">
        <v>4</v>
      </c>
      <c r="AC22">
        <v>4</v>
      </c>
      <c r="AD22">
        <v>1</v>
      </c>
      <c r="AE22">
        <v>4</v>
      </c>
      <c r="AF22">
        <v>2</v>
      </c>
      <c r="AG22">
        <v>1</v>
      </c>
      <c r="AH22">
        <v>1</v>
      </c>
      <c r="AI22">
        <v>3</v>
      </c>
      <c r="AJ22">
        <v>1</v>
      </c>
      <c r="AK22">
        <v>3</v>
      </c>
      <c r="BH22" s="4">
        <f t="shared" si="17"/>
        <v>0</v>
      </c>
      <c r="BI22" s="4">
        <f t="shared" si="2"/>
        <v>0</v>
      </c>
      <c r="BJ22" s="4">
        <f t="shared" si="3"/>
        <v>0</v>
      </c>
      <c r="BK22" s="4">
        <f t="shared" si="18"/>
        <v>0</v>
      </c>
      <c r="BL22" s="4">
        <f t="shared" si="19"/>
        <v>0</v>
      </c>
      <c r="BM22" s="4">
        <f t="shared" si="20"/>
        <v>0</v>
      </c>
      <c r="BN22" s="4">
        <f t="shared" si="21"/>
        <v>1</v>
      </c>
      <c r="BO22" s="4">
        <f t="shared" si="22"/>
        <v>1</v>
      </c>
      <c r="BP22" s="4">
        <f t="shared" si="23"/>
        <v>0</v>
      </c>
      <c r="BQ22" s="4">
        <f t="shared" si="24"/>
        <v>1</v>
      </c>
      <c r="BR22" s="4">
        <f t="shared" si="25"/>
        <v>0</v>
      </c>
      <c r="BS22" s="4">
        <f t="shared" si="26"/>
        <v>0</v>
      </c>
      <c r="BT22" s="4">
        <f t="shared" si="27"/>
        <v>1</v>
      </c>
      <c r="BU22" s="4">
        <f t="shared" si="28"/>
        <v>0</v>
      </c>
      <c r="BV22" s="4">
        <f t="shared" si="29"/>
        <v>1</v>
      </c>
      <c r="BW22" s="4">
        <f t="shared" si="30"/>
        <v>0</v>
      </c>
      <c r="BX22" s="4">
        <f t="shared" si="31"/>
        <v>0</v>
      </c>
      <c r="BY22" s="4">
        <f t="shared" si="32"/>
        <v>0</v>
      </c>
      <c r="BZ22" s="4">
        <f t="shared" si="33"/>
        <v>0</v>
      </c>
      <c r="CA22" s="4">
        <f t="shared" si="34"/>
        <v>0</v>
      </c>
      <c r="CB22" s="4">
        <f t="shared" si="35"/>
        <v>0</v>
      </c>
      <c r="CC22" s="4">
        <f t="shared" si="36"/>
        <v>0</v>
      </c>
      <c r="CD22" s="4">
        <f t="shared" si="37"/>
        <v>1</v>
      </c>
      <c r="CE22" s="4">
        <f t="shared" si="38"/>
        <v>0</v>
      </c>
      <c r="CF22" s="4">
        <f t="shared" si="39"/>
        <v>0</v>
      </c>
      <c r="CG22" s="4">
        <f t="shared" si="40"/>
        <v>0</v>
      </c>
      <c r="CH22" s="4">
        <f t="shared" si="41"/>
        <v>0</v>
      </c>
      <c r="CI22" s="4">
        <f t="shared" si="42"/>
        <v>0</v>
      </c>
      <c r="CJ22" s="4">
        <f t="shared" si="43"/>
        <v>0</v>
      </c>
      <c r="CK22" s="4">
        <f t="shared" si="44"/>
        <v>0</v>
      </c>
      <c r="CL22" s="4">
        <f t="shared" si="45"/>
        <v>0</v>
      </c>
      <c r="CM22" s="4">
        <f t="shared" si="46"/>
        <v>0</v>
      </c>
      <c r="CN22" s="4">
        <f t="shared" si="47"/>
        <v>0</v>
      </c>
      <c r="CO22" s="4">
        <f t="shared" si="48"/>
        <v>0</v>
      </c>
      <c r="CP22" s="4"/>
      <c r="CR22" s="5">
        <f t="shared" si="5"/>
        <v>3</v>
      </c>
      <c r="CS22" s="6">
        <f t="shared" si="0"/>
        <v>30</v>
      </c>
      <c r="CT22" s="5">
        <f t="shared" si="6"/>
        <v>2</v>
      </c>
      <c r="CU22" s="6">
        <f t="shared" si="7"/>
        <v>25</v>
      </c>
      <c r="CV22" s="5">
        <f t="shared" si="8"/>
        <v>1</v>
      </c>
      <c r="CW22" s="6">
        <f t="shared" si="9"/>
        <v>14.285714285714286</v>
      </c>
      <c r="CX22" s="7">
        <f t="shared" si="1"/>
        <v>0</v>
      </c>
      <c r="CY22">
        <f t="shared" si="10"/>
        <v>0</v>
      </c>
      <c r="CZ22">
        <f t="shared" si="14"/>
        <v>6</v>
      </c>
      <c r="DA22">
        <f t="shared" si="11"/>
        <v>17.647058823529413</v>
      </c>
      <c r="DB22" s="14">
        <f t="shared" si="15"/>
        <v>1.2352941176470589</v>
      </c>
      <c r="DC22">
        <f t="shared" si="12"/>
        <v>70.58823529411765</v>
      </c>
    </row>
    <row r="23" spans="1:107" ht="15">
      <c r="A23" s="11" t="s">
        <v>34</v>
      </c>
      <c r="B23">
        <v>3</v>
      </c>
      <c r="C23">
        <v>4</v>
      </c>
      <c r="D23">
        <v>3</v>
      </c>
      <c r="E23">
        <v>3</v>
      </c>
      <c r="F23">
        <v>2</v>
      </c>
      <c r="G23">
        <v>1</v>
      </c>
      <c r="H23">
        <v>3</v>
      </c>
      <c r="I23">
        <v>1</v>
      </c>
      <c r="J23">
        <v>4</v>
      </c>
      <c r="K23">
        <v>3</v>
      </c>
      <c r="L23">
        <v>3</v>
      </c>
      <c r="M23">
        <v>3</v>
      </c>
      <c r="N23">
        <v>2</v>
      </c>
      <c r="O23">
        <v>3</v>
      </c>
      <c r="P23">
        <v>4</v>
      </c>
      <c r="Q23">
        <v>3</v>
      </c>
      <c r="R23">
        <v>4</v>
      </c>
      <c r="S23">
        <v>4</v>
      </c>
      <c r="T23">
        <v>2</v>
      </c>
      <c r="U23">
        <v>2</v>
      </c>
      <c r="V23">
        <v>3</v>
      </c>
      <c r="W23">
        <v>3</v>
      </c>
      <c r="X23">
        <v>5</v>
      </c>
      <c r="Y23">
        <v>4</v>
      </c>
      <c r="Z23">
        <v>4</v>
      </c>
      <c r="AA23">
        <v>2</v>
      </c>
      <c r="AB23">
        <v>4</v>
      </c>
      <c r="AC23">
        <v>4</v>
      </c>
      <c r="AD23">
        <v>2</v>
      </c>
      <c r="AE23">
        <v>4</v>
      </c>
      <c r="AF23">
        <v>3</v>
      </c>
      <c r="AG23">
        <v>4</v>
      </c>
      <c r="AH23">
        <v>3</v>
      </c>
      <c r="AI23">
        <v>3</v>
      </c>
      <c r="AJ23">
        <v>3</v>
      </c>
      <c r="AK23">
        <v>3</v>
      </c>
      <c r="BH23" s="4">
        <f t="shared" si="17"/>
        <v>0</v>
      </c>
      <c r="BI23" s="4">
        <f t="shared" si="2"/>
        <v>1</v>
      </c>
      <c r="BJ23" s="4">
        <f t="shared" si="3"/>
        <v>0</v>
      </c>
      <c r="BK23" s="4">
        <f t="shared" si="18"/>
        <v>0</v>
      </c>
      <c r="BL23" s="4">
        <f t="shared" si="19"/>
        <v>0</v>
      </c>
      <c r="BM23" s="4">
        <f t="shared" si="20"/>
        <v>0</v>
      </c>
      <c r="BN23" s="4">
        <f t="shared" si="21"/>
        <v>0</v>
      </c>
      <c r="BO23" s="4">
        <f t="shared" si="22"/>
        <v>1</v>
      </c>
      <c r="BP23" s="4">
        <f t="shared" si="23"/>
        <v>0</v>
      </c>
      <c r="BQ23" s="4">
        <f t="shared" si="24"/>
        <v>1</v>
      </c>
      <c r="BR23" s="4">
        <f t="shared" si="25"/>
        <v>1</v>
      </c>
      <c r="BS23" s="4">
        <f t="shared" si="26"/>
        <v>0</v>
      </c>
      <c r="BT23" s="4">
        <f t="shared" si="27"/>
        <v>0</v>
      </c>
      <c r="BU23" s="4">
        <f t="shared" si="28"/>
        <v>1</v>
      </c>
      <c r="BV23" s="4">
        <f t="shared" si="29"/>
        <v>1</v>
      </c>
      <c r="BW23" s="4">
        <f t="shared" si="30"/>
        <v>0</v>
      </c>
      <c r="BX23" s="4">
        <f t="shared" si="31"/>
        <v>0</v>
      </c>
      <c r="BY23" s="4">
        <f t="shared" si="32"/>
        <v>0</v>
      </c>
      <c r="BZ23" s="4">
        <f t="shared" si="33"/>
        <v>1</v>
      </c>
      <c r="CA23" s="4">
        <f t="shared" si="34"/>
        <v>0</v>
      </c>
      <c r="CB23" s="4">
        <f t="shared" si="35"/>
        <v>0</v>
      </c>
      <c r="CC23" s="4">
        <f t="shared" si="36"/>
        <v>0</v>
      </c>
      <c r="CD23" s="4">
        <f t="shared" si="37"/>
        <v>0</v>
      </c>
      <c r="CE23" s="4">
        <f t="shared" si="38"/>
        <v>0</v>
      </c>
      <c r="CF23" s="4">
        <f t="shared" si="39"/>
        <v>1</v>
      </c>
      <c r="CG23" s="4">
        <f t="shared" si="40"/>
        <v>0</v>
      </c>
      <c r="CH23" s="4">
        <f t="shared" si="41"/>
        <v>0</v>
      </c>
      <c r="CI23" s="4">
        <f t="shared" si="42"/>
        <v>0</v>
      </c>
      <c r="CJ23" s="4">
        <f t="shared" si="43"/>
        <v>0</v>
      </c>
      <c r="CK23" s="4">
        <f t="shared" si="44"/>
        <v>0</v>
      </c>
      <c r="CL23" s="4">
        <f t="shared" si="45"/>
        <v>0</v>
      </c>
      <c r="CM23" s="4">
        <f t="shared" si="46"/>
        <v>0</v>
      </c>
      <c r="CN23" s="4">
        <f t="shared" si="47"/>
        <v>1</v>
      </c>
      <c r="CO23" s="4">
        <f t="shared" si="48"/>
        <v>0</v>
      </c>
      <c r="CP23" s="4"/>
      <c r="CR23" s="5">
        <f t="shared" si="5"/>
        <v>3</v>
      </c>
      <c r="CS23" s="6">
        <f t="shared" si="0"/>
        <v>30</v>
      </c>
      <c r="CT23" s="5">
        <f t="shared" si="6"/>
        <v>3</v>
      </c>
      <c r="CU23" s="6">
        <f t="shared" si="7"/>
        <v>37.5</v>
      </c>
      <c r="CV23" s="5">
        <f t="shared" si="8"/>
        <v>1</v>
      </c>
      <c r="CW23" s="6">
        <f t="shared" si="9"/>
        <v>14.285714285714286</v>
      </c>
      <c r="CX23" s="7">
        <f t="shared" si="1"/>
        <v>1</v>
      </c>
      <c r="CY23">
        <f t="shared" si="10"/>
        <v>16.666666666666668</v>
      </c>
      <c r="CZ23">
        <f t="shared" si="14"/>
        <v>9</v>
      </c>
      <c r="DA23">
        <f t="shared" si="11"/>
        <v>26.47058823529412</v>
      </c>
      <c r="DB23" s="14">
        <f t="shared" si="15"/>
        <v>1.852941176470588</v>
      </c>
      <c r="DC23">
        <f t="shared" si="12"/>
        <v>105.88235294117648</v>
      </c>
    </row>
    <row r="24" spans="1:107" ht="15">
      <c r="A24" s="11" t="s">
        <v>35</v>
      </c>
      <c r="B24">
        <v>3</v>
      </c>
      <c r="C24">
        <v>1</v>
      </c>
      <c r="D24">
        <v>3</v>
      </c>
      <c r="E24">
        <v>3</v>
      </c>
      <c r="F24">
        <v>2</v>
      </c>
      <c r="G24">
        <v>3</v>
      </c>
      <c r="H24">
        <v>4</v>
      </c>
      <c r="I24">
        <v>1</v>
      </c>
      <c r="J24">
        <v>1</v>
      </c>
      <c r="K24">
        <v>3</v>
      </c>
      <c r="L24">
        <v>1</v>
      </c>
      <c r="M24">
        <v>3</v>
      </c>
      <c r="N24">
        <v>1</v>
      </c>
      <c r="O24">
        <v>2</v>
      </c>
      <c r="P24">
        <v>1</v>
      </c>
      <c r="Q24">
        <v>3</v>
      </c>
      <c r="R24">
        <v>1</v>
      </c>
      <c r="S24">
        <v>3</v>
      </c>
      <c r="T24">
        <v>5</v>
      </c>
      <c r="U24">
        <v>4</v>
      </c>
      <c r="V24">
        <v>1</v>
      </c>
      <c r="W24">
        <v>2</v>
      </c>
      <c r="X24">
        <v>4</v>
      </c>
      <c r="Y24">
        <v>3</v>
      </c>
      <c r="Z24">
        <v>2</v>
      </c>
      <c r="AA24">
        <v>4</v>
      </c>
      <c r="AB24">
        <v>4</v>
      </c>
      <c r="AC24">
        <v>4</v>
      </c>
      <c r="AD24">
        <v>2</v>
      </c>
      <c r="AE24">
        <v>3</v>
      </c>
      <c r="AF24">
        <v>2</v>
      </c>
      <c r="AG24">
        <v>4</v>
      </c>
      <c r="AH24">
        <v>3</v>
      </c>
      <c r="AI24">
        <v>2</v>
      </c>
      <c r="AJ24">
        <v>2</v>
      </c>
      <c r="AK24">
        <v>3</v>
      </c>
      <c r="BH24" s="4">
        <f t="shared" si="17"/>
        <v>0</v>
      </c>
      <c r="BI24" s="4">
        <f t="shared" si="2"/>
        <v>0</v>
      </c>
      <c r="BJ24" s="4">
        <f t="shared" si="3"/>
        <v>0</v>
      </c>
      <c r="BK24" s="4">
        <f t="shared" si="18"/>
        <v>0</v>
      </c>
      <c r="BL24" s="4">
        <f t="shared" si="19"/>
        <v>0</v>
      </c>
      <c r="BM24" s="4">
        <f t="shared" si="20"/>
        <v>0</v>
      </c>
      <c r="BN24" s="4">
        <f t="shared" si="21"/>
        <v>0</v>
      </c>
      <c r="BO24" s="4">
        <f t="shared" si="22"/>
        <v>1</v>
      </c>
      <c r="BP24" s="4">
        <f t="shared" si="23"/>
        <v>0</v>
      </c>
      <c r="BQ24" s="4">
        <f t="shared" si="24"/>
        <v>1</v>
      </c>
      <c r="BR24" s="4">
        <f t="shared" si="25"/>
        <v>0</v>
      </c>
      <c r="BS24" s="4">
        <f t="shared" si="26"/>
        <v>0</v>
      </c>
      <c r="BT24" s="4">
        <f t="shared" si="27"/>
        <v>0</v>
      </c>
      <c r="BU24" s="4">
        <f t="shared" si="28"/>
        <v>0</v>
      </c>
      <c r="BV24" s="4">
        <f t="shared" si="29"/>
        <v>0</v>
      </c>
      <c r="BW24" s="4">
        <f t="shared" si="30"/>
        <v>0</v>
      </c>
      <c r="BX24" s="4">
        <f t="shared" si="31"/>
        <v>0</v>
      </c>
      <c r="BY24" s="4">
        <f t="shared" si="32"/>
        <v>0</v>
      </c>
      <c r="BZ24" s="4">
        <f t="shared" si="33"/>
        <v>0</v>
      </c>
      <c r="CA24" s="4">
        <f t="shared" si="34"/>
        <v>0</v>
      </c>
      <c r="CB24" s="4">
        <f t="shared" si="35"/>
        <v>0</v>
      </c>
      <c r="CC24" s="4">
        <f t="shared" si="36"/>
        <v>0</v>
      </c>
      <c r="CD24" s="4">
        <f t="shared" si="37"/>
        <v>1</v>
      </c>
      <c r="CE24" s="4">
        <f t="shared" si="38"/>
        <v>0</v>
      </c>
      <c r="CF24" s="4">
        <f t="shared" si="39"/>
        <v>0</v>
      </c>
      <c r="CG24" s="4">
        <f t="shared" si="40"/>
        <v>0</v>
      </c>
      <c r="CH24" s="4">
        <f t="shared" si="41"/>
        <v>0</v>
      </c>
      <c r="CI24" s="4">
        <f t="shared" si="42"/>
        <v>0</v>
      </c>
      <c r="CJ24" s="4">
        <f t="shared" si="43"/>
        <v>0</v>
      </c>
      <c r="CK24" s="4">
        <f t="shared" si="44"/>
        <v>1</v>
      </c>
      <c r="CL24" s="4">
        <f t="shared" si="45"/>
        <v>0</v>
      </c>
      <c r="CM24" s="4">
        <f t="shared" si="46"/>
        <v>0</v>
      </c>
      <c r="CN24" s="4">
        <f t="shared" si="47"/>
        <v>1</v>
      </c>
      <c r="CO24" s="4">
        <f t="shared" si="48"/>
        <v>0</v>
      </c>
      <c r="CP24" s="4"/>
      <c r="CR24" s="5">
        <f t="shared" si="5"/>
        <v>2</v>
      </c>
      <c r="CS24" s="6">
        <f t="shared" si="0"/>
        <v>20</v>
      </c>
      <c r="CT24" s="5">
        <f t="shared" si="6"/>
        <v>0</v>
      </c>
      <c r="CU24" s="6">
        <f t="shared" si="7"/>
        <v>0</v>
      </c>
      <c r="CV24" s="5">
        <f t="shared" si="8"/>
        <v>1</v>
      </c>
      <c r="CW24" s="6">
        <f t="shared" si="9"/>
        <v>14.285714285714286</v>
      </c>
      <c r="CX24" s="7">
        <f t="shared" si="1"/>
        <v>1</v>
      </c>
      <c r="CY24">
        <f t="shared" si="10"/>
        <v>16.666666666666668</v>
      </c>
      <c r="CZ24">
        <f t="shared" si="14"/>
        <v>5</v>
      </c>
      <c r="DA24">
        <f t="shared" si="11"/>
        <v>14.705882352941178</v>
      </c>
      <c r="DB24" s="14">
        <f t="shared" si="15"/>
        <v>1.0294117647058822</v>
      </c>
      <c r="DC24">
        <f t="shared" si="12"/>
        <v>58.82352941176471</v>
      </c>
    </row>
    <row r="25" spans="1:107" ht="15">
      <c r="A25" s="11" t="s">
        <v>36</v>
      </c>
      <c r="B25">
        <v>3</v>
      </c>
      <c r="C25">
        <v>1</v>
      </c>
      <c r="D25">
        <v>2</v>
      </c>
      <c r="E25">
        <v>3</v>
      </c>
      <c r="F25">
        <v>3</v>
      </c>
      <c r="G25">
        <v>1</v>
      </c>
      <c r="H25">
        <v>2</v>
      </c>
      <c r="I25">
        <v>1</v>
      </c>
      <c r="J25">
        <v>2</v>
      </c>
      <c r="K25">
        <v>3</v>
      </c>
      <c r="L25">
        <v>3</v>
      </c>
      <c r="M25">
        <v>1</v>
      </c>
      <c r="N25">
        <v>4</v>
      </c>
      <c r="O25">
        <v>3</v>
      </c>
      <c r="P25">
        <v>3</v>
      </c>
      <c r="Q25">
        <v>2</v>
      </c>
      <c r="R25">
        <v>4</v>
      </c>
      <c r="S25">
        <v>3</v>
      </c>
      <c r="T25">
        <v>3</v>
      </c>
      <c r="U25">
        <v>3</v>
      </c>
      <c r="V25">
        <v>4</v>
      </c>
      <c r="W25">
        <v>2</v>
      </c>
      <c r="X25">
        <v>2</v>
      </c>
      <c r="Y25">
        <v>1</v>
      </c>
      <c r="Z25">
        <v>4</v>
      </c>
      <c r="AA25">
        <v>3</v>
      </c>
      <c r="AB25">
        <v>4</v>
      </c>
      <c r="AC25">
        <v>4</v>
      </c>
      <c r="AD25">
        <v>2</v>
      </c>
      <c r="AE25">
        <v>3</v>
      </c>
      <c r="AF25">
        <v>3</v>
      </c>
      <c r="AG25">
        <v>4</v>
      </c>
      <c r="AH25">
        <v>1</v>
      </c>
      <c r="AI25">
        <v>2</v>
      </c>
      <c r="AJ25">
        <v>4</v>
      </c>
      <c r="AK25">
        <v>3</v>
      </c>
      <c r="BH25" s="4">
        <f t="shared" si="17"/>
        <v>0</v>
      </c>
      <c r="BI25" s="4">
        <f t="shared" si="2"/>
        <v>0</v>
      </c>
      <c r="BJ25" s="4">
        <f t="shared" si="3"/>
        <v>0</v>
      </c>
      <c r="BK25" s="4">
        <f t="shared" si="18"/>
        <v>0</v>
      </c>
      <c r="BL25" s="4">
        <f t="shared" si="19"/>
        <v>1</v>
      </c>
      <c r="BM25" s="4">
        <f t="shared" si="20"/>
        <v>0</v>
      </c>
      <c r="BN25" s="4">
        <f t="shared" si="21"/>
        <v>0</v>
      </c>
      <c r="BO25" s="4">
        <f t="shared" si="22"/>
        <v>1</v>
      </c>
      <c r="BP25" s="4">
        <f t="shared" si="23"/>
        <v>1</v>
      </c>
      <c r="BQ25" s="4">
        <f t="shared" si="24"/>
        <v>1</v>
      </c>
      <c r="BR25" s="4">
        <f t="shared" si="25"/>
        <v>1</v>
      </c>
      <c r="BS25" s="4">
        <f t="shared" si="26"/>
        <v>0</v>
      </c>
      <c r="BT25" s="4">
        <f t="shared" si="27"/>
        <v>0</v>
      </c>
      <c r="BU25" s="4">
        <f t="shared" si="28"/>
        <v>1</v>
      </c>
      <c r="BV25" s="4">
        <f t="shared" si="29"/>
        <v>0</v>
      </c>
      <c r="BW25" s="4">
        <f t="shared" si="30"/>
        <v>0</v>
      </c>
      <c r="BX25" s="4">
        <f t="shared" si="31"/>
        <v>0</v>
      </c>
      <c r="BY25" s="4">
        <f t="shared" si="32"/>
        <v>0</v>
      </c>
      <c r="BZ25" s="4">
        <f t="shared" si="33"/>
        <v>0</v>
      </c>
      <c r="CA25" s="4">
        <f t="shared" si="34"/>
        <v>1</v>
      </c>
      <c r="CB25" s="4">
        <f t="shared" si="35"/>
        <v>1</v>
      </c>
      <c r="CC25" s="4">
        <f t="shared" si="36"/>
        <v>0</v>
      </c>
      <c r="CD25" s="4">
        <f t="shared" si="37"/>
        <v>0</v>
      </c>
      <c r="CE25" s="4">
        <f t="shared" si="38"/>
        <v>0</v>
      </c>
      <c r="CF25" s="4">
        <f t="shared" si="39"/>
        <v>1</v>
      </c>
      <c r="CG25" s="4">
        <f t="shared" si="40"/>
        <v>1</v>
      </c>
      <c r="CH25" s="4">
        <f t="shared" si="41"/>
        <v>0</v>
      </c>
      <c r="CI25" s="4">
        <f t="shared" si="42"/>
        <v>0</v>
      </c>
      <c r="CJ25" s="4">
        <f t="shared" si="43"/>
        <v>0</v>
      </c>
      <c r="CK25" s="4">
        <f t="shared" si="44"/>
        <v>1</v>
      </c>
      <c r="CL25" s="4">
        <f t="shared" si="45"/>
        <v>0</v>
      </c>
      <c r="CM25" s="4">
        <f t="shared" si="46"/>
        <v>0</v>
      </c>
      <c r="CN25" s="4">
        <f t="shared" si="47"/>
        <v>0</v>
      </c>
      <c r="CO25" s="4">
        <f t="shared" si="48"/>
        <v>0</v>
      </c>
      <c r="CP25" s="4"/>
      <c r="CR25" s="5">
        <f t="shared" si="5"/>
        <v>7</v>
      </c>
      <c r="CS25" s="6">
        <f t="shared" si="0"/>
        <v>70</v>
      </c>
      <c r="CT25" s="5">
        <f t="shared" si="6"/>
        <v>1</v>
      </c>
      <c r="CU25" s="6">
        <f t="shared" si="7"/>
        <v>12.5</v>
      </c>
      <c r="CV25" s="5">
        <f t="shared" si="8"/>
        <v>0</v>
      </c>
      <c r="CW25" s="6">
        <f t="shared" si="9"/>
        <v>0</v>
      </c>
      <c r="CX25" s="7">
        <f t="shared" si="1"/>
        <v>3</v>
      </c>
      <c r="CY25">
        <f t="shared" si="10"/>
        <v>50</v>
      </c>
      <c r="CZ25">
        <f t="shared" si="14"/>
        <v>11</v>
      </c>
      <c r="DA25">
        <f t="shared" si="11"/>
        <v>32.352941176470594</v>
      </c>
      <c r="DB25" s="14">
        <f t="shared" si="15"/>
        <v>2.264705882352941</v>
      </c>
      <c r="DC25">
        <f t="shared" si="12"/>
        <v>129.41176470588238</v>
      </c>
    </row>
    <row r="26" spans="1:107" ht="15">
      <c r="A26" s="11" t="s">
        <v>37</v>
      </c>
      <c r="B26">
        <v>4</v>
      </c>
      <c r="C26">
        <v>2</v>
      </c>
      <c r="D26">
        <v>3</v>
      </c>
      <c r="E26">
        <v>1</v>
      </c>
      <c r="F26">
        <v>4</v>
      </c>
      <c r="G26">
        <v>3</v>
      </c>
      <c r="H26">
        <v>1</v>
      </c>
      <c r="I26">
        <v>1</v>
      </c>
      <c r="J26">
        <v>1</v>
      </c>
      <c r="K26">
        <v>1</v>
      </c>
      <c r="L26">
        <v>1</v>
      </c>
      <c r="M26">
        <v>3</v>
      </c>
      <c r="N26">
        <v>2</v>
      </c>
      <c r="O26">
        <v>2</v>
      </c>
      <c r="P26">
        <v>3</v>
      </c>
      <c r="Q26">
        <v>3</v>
      </c>
      <c r="R26">
        <v>1</v>
      </c>
      <c r="S26">
        <v>3</v>
      </c>
      <c r="T26">
        <v>2</v>
      </c>
      <c r="U26">
        <v>3</v>
      </c>
      <c r="V26">
        <v>1</v>
      </c>
      <c r="W26">
        <v>4</v>
      </c>
      <c r="X26">
        <v>4</v>
      </c>
      <c r="Y26">
        <v>4</v>
      </c>
      <c r="Z26">
        <v>2</v>
      </c>
      <c r="AA26">
        <v>0</v>
      </c>
      <c r="AB26">
        <v>4</v>
      </c>
      <c r="AC26">
        <v>4</v>
      </c>
      <c r="AD26">
        <v>1</v>
      </c>
      <c r="AE26">
        <v>4</v>
      </c>
      <c r="AF26">
        <v>3</v>
      </c>
      <c r="AG26">
        <v>4</v>
      </c>
      <c r="AH26">
        <v>2</v>
      </c>
      <c r="AI26">
        <v>1</v>
      </c>
      <c r="AJ26">
        <v>1</v>
      </c>
      <c r="AK26">
        <v>2</v>
      </c>
      <c r="BH26" s="4">
        <f t="shared" si="17"/>
        <v>0</v>
      </c>
      <c r="BI26" s="4">
        <f t="shared" si="2"/>
        <v>0</v>
      </c>
      <c r="BJ26" s="4">
        <f t="shared" si="3"/>
        <v>0</v>
      </c>
      <c r="BK26" s="4">
        <f t="shared" si="18"/>
        <v>0</v>
      </c>
      <c r="BL26" s="4">
        <f t="shared" si="19"/>
        <v>0</v>
      </c>
      <c r="BM26" s="4">
        <f t="shared" si="20"/>
        <v>0</v>
      </c>
      <c r="BN26" s="4">
        <f t="shared" si="21"/>
        <v>1</v>
      </c>
      <c r="BO26" s="4">
        <f t="shared" si="22"/>
        <v>1</v>
      </c>
      <c r="BP26" s="4">
        <f t="shared" si="23"/>
        <v>0</v>
      </c>
      <c r="BQ26" s="4">
        <f t="shared" si="24"/>
        <v>0</v>
      </c>
      <c r="BR26" s="4">
        <f t="shared" si="25"/>
        <v>0</v>
      </c>
      <c r="BS26" s="4">
        <f t="shared" si="26"/>
        <v>0</v>
      </c>
      <c r="BT26" s="4">
        <f t="shared" si="27"/>
        <v>0</v>
      </c>
      <c r="BU26" s="4">
        <f t="shared" si="28"/>
        <v>0</v>
      </c>
      <c r="BV26" s="4">
        <f t="shared" si="29"/>
        <v>0</v>
      </c>
      <c r="BW26" s="4">
        <f t="shared" si="30"/>
        <v>0</v>
      </c>
      <c r="BX26" s="4">
        <f t="shared" si="31"/>
        <v>0</v>
      </c>
      <c r="BY26" s="4">
        <f t="shared" si="32"/>
        <v>0</v>
      </c>
      <c r="BZ26" s="4">
        <f t="shared" si="33"/>
        <v>1</v>
      </c>
      <c r="CA26" s="4">
        <f t="shared" si="34"/>
        <v>1</v>
      </c>
      <c r="CB26" s="4">
        <f t="shared" si="35"/>
        <v>0</v>
      </c>
      <c r="CC26" s="4">
        <f t="shared" si="36"/>
        <v>0</v>
      </c>
      <c r="CD26" s="4">
        <f t="shared" si="37"/>
        <v>1</v>
      </c>
      <c r="CE26" s="4">
        <f t="shared" si="38"/>
        <v>0</v>
      </c>
      <c r="CF26" s="4">
        <f t="shared" si="39"/>
        <v>0</v>
      </c>
      <c r="CG26" s="4">
        <f t="shared" si="40"/>
        <v>0</v>
      </c>
      <c r="CH26" s="4">
        <f t="shared" si="41"/>
        <v>0</v>
      </c>
      <c r="CI26" s="4">
        <f t="shared" si="42"/>
        <v>0</v>
      </c>
      <c r="CJ26" s="4">
        <f t="shared" si="43"/>
        <v>0</v>
      </c>
      <c r="CK26" s="4">
        <f t="shared" si="44"/>
        <v>0</v>
      </c>
      <c r="CL26" s="4">
        <f t="shared" si="45"/>
        <v>0</v>
      </c>
      <c r="CM26" s="4">
        <f t="shared" si="46"/>
        <v>0</v>
      </c>
      <c r="CN26" s="4">
        <f t="shared" si="47"/>
        <v>0</v>
      </c>
      <c r="CO26" s="4">
        <f t="shared" si="48"/>
        <v>1</v>
      </c>
      <c r="CP26" s="4"/>
      <c r="CR26" s="5">
        <f t="shared" si="5"/>
        <v>3</v>
      </c>
      <c r="CS26" s="6">
        <f t="shared" si="0"/>
        <v>30</v>
      </c>
      <c r="CT26" s="5">
        <f t="shared" si="6"/>
        <v>1</v>
      </c>
      <c r="CU26" s="6">
        <f t="shared" si="7"/>
        <v>12.5</v>
      </c>
      <c r="CV26" s="5">
        <f t="shared" si="8"/>
        <v>1</v>
      </c>
      <c r="CW26" s="6">
        <f t="shared" si="9"/>
        <v>14.285714285714286</v>
      </c>
      <c r="CX26" s="7">
        <f t="shared" si="1"/>
        <v>0</v>
      </c>
      <c r="CY26">
        <f t="shared" si="10"/>
        <v>0</v>
      </c>
      <c r="CZ26">
        <f t="shared" si="14"/>
        <v>6</v>
      </c>
      <c r="DA26">
        <f t="shared" si="11"/>
        <v>17.647058823529413</v>
      </c>
      <c r="DB26" s="14">
        <f t="shared" si="15"/>
        <v>1.2352941176470589</v>
      </c>
      <c r="DC26">
        <f t="shared" si="12"/>
        <v>70.58823529411765</v>
      </c>
    </row>
    <row r="27" spans="1:107" ht="15">
      <c r="A27" s="11" t="s">
        <v>38</v>
      </c>
      <c r="B27">
        <v>4</v>
      </c>
      <c r="C27">
        <v>2</v>
      </c>
      <c r="D27">
        <v>3</v>
      </c>
      <c r="E27">
        <v>1</v>
      </c>
      <c r="F27">
        <v>4</v>
      </c>
      <c r="G27">
        <v>3</v>
      </c>
      <c r="H27">
        <v>1</v>
      </c>
      <c r="I27">
        <v>1</v>
      </c>
      <c r="J27">
        <v>3</v>
      </c>
      <c r="K27">
        <v>1</v>
      </c>
      <c r="L27">
        <v>1</v>
      </c>
      <c r="M27">
        <v>3</v>
      </c>
      <c r="N27">
        <v>2</v>
      </c>
      <c r="O27">
        <v>2</v>
      </c>
      <c r="P27">
        <v>3</v>
      </c>
      <c r="Q27">
        <v>3</v>
      </c>
      <c r="R27">
        <v>1</v>
      </c>
      <c r="S27">
        <v>3</v>
      </c>
      <c r="T27">
        <v>2</v>
      </c>
      <c r="U27">
        <v>5</v>
      </c>
      <c r="V27">
        <v>1</v>
      </c>
      <c r="W27">
        <v>4</v>
      </c>
      <c r="X27">
        <v>3</v>
      </c>
      <c r="Y27">
        <v>3</v>
      </c>
      <c r="Z27">
        <v>1</v>
      </c>
      <c r="AA27">
        <v>2</v>
      </c>
      <c r="AB27">
        <v>4</v>
      </c>
      <c r="AC27">
        <v>4</v>
      </c>
      <c r="AD27">
        <v>1</v>
      </c>
      <c r="AE27">
        <v>4</v>
      </c>
      <c r="AF27">
        <v>3</v>
      </c>
      <c r="AG27">
        <v>4</v>
      </c>
      <c r="AH27">
        <v>1</v>
      </c>
      <c r="AI27">
        <v>3</v>
      </c>
      <c r="AJ27">
        <v>2</v>
      </c>
      <c r="AK27">
        <v>4</v>
      </c>
      <c r="BH27" s="4">
        <f t="shared" si="17"/>
        <v>0</v>
      </c>
      <c r="BI27" s="4">
        <f t="shared" si="2"/>
        <v>0</v>
      </c>
      <c r="BJ27" s="4">
        <f t="shared" si="3"/>
        <v>0</v>
      </c>
      <c r="BK27" s="4">
        <f t="shared" si="18"/>
        <v>0</v>
      </c>
      <c r="BL27" s="4">
        <f t="shared" si="19"/>
        <v>0</v>
      </c>
      <c r="BM27" s="4">
        <f t="shared" si="20"/>
        <v>0</v>
      </c>
      <c r="BN27" s="4">
        <f t="shared" si="21"/>
        <v>1</v>
      </c>
      <c r="BO27" s="4">
        <f t="shared" si="22"/>
        <v>1</v>
      </c>
      <c r="BP27" s="4">
        <f t="shared" si="23"/>
        <v>0</v>
      </c>
      <c r="BQ27" s="4">
        <f t="shared" si="24"/>
        <v>0</v>
      </c>
      <c r="BR27" s="4">
        <f t="shared" si="25"/>
        <v>0</v>
      </c>
      <c r="BS27" s="4">
        <f t="shared" si="26"/>
        <v>0</v>
      </c>
      <c r="BT27" s="4">
        <f t="shared" si="27"/>
        <v>0</v>
      </c>
      <c r="BU27" s="4">
        <f t="shared" si="28"/>
        <v>0</v>
      </c>
      <c r="BV27" s="4">
        <f t="shared" si="29"/>
        <v>0</v>
      </c>
      <c r="BW27" s="4">
        <f t="shared" si="30"/>
        <v>0</v>
      </c>
      <c r="BX27" s="4">
        <f t="shared" si="31"/>
        <v>0</v>
      </c>
      <c r="BY27" s="4">
        <f t="shared" si="32"/>
        <v>0</v>
      </c>
      <c r="BZ27" s="4">
        <f t="shared" si="33"/>
        <v>1</v>
      </c>
      <c r="CA27" s="4">
        <f t="shared" si="34"/>
        <v>0</v>
      </c>
      <c r="CB27" s="4">
        <f t="shared" si="35"/>
        <v>0</v>
      </c>
      <c r="CC27" s="4">
        <f t="shared" si="36"/>
        <v>0</v>
      </c>
      <c r="CD27" s="4">
        <f t="shared" si="37"/>
        <v>0</v>
      </c>
      <c r="CE27" s="4">
        <f t="shared" si="38"/>
        <v>0</v>
      </c>
      <c r="CF27" s="4">
        <f t="shared" si="39"/>
        <v>0</v>
      </c>
      <c r="CG27" s="4">
        <f t="shared" si="40"/>
        <v>0</v>
      </c>
      <c r="CH27" s="4">
        <f t="shared" si="41"/>
        <v>0</v>
      </c>
      <c r="CI27" s="4">
        <f t="shared" si="42"/>
        <v>0</v>
      </c>
      <c r="CJ27" s="4">
        <f t="shared" si="43"/>
        <v>0</v>
      </c>
      <c r="CK27" s="4">
        <f t="shared" si="44"/>
        <v>0</v>
      </c>
      <c r="CL27" s="4">
        <f t="shared" si="45"/>
        <v>0</v>
      </c>
      <c r="CM27" s="4">
        <f t="shared" si="46"/>
        <v>0</v>
      </c>
      <c r="CN27" s="4">
        <f t="shared" si="47"/>
        <v>0</v>
      </c>
      <c r="CO27" s="4">
        <f t="shared" si="48"/>
        <v>0</v>
      </c>
      <c r="CP27" s="4"/>
      <c r="CR27" s="5">
        <f t="shared" si="5"/>
        <v>2</v>
      </c>
      <c r="CS27" s="6">
        <f t="shared" si="0"/>
        <v>20</v>
      </c>
      <c r="CT27" s="5">
        <f t="shared" si="6"/>
        <v>1</v>
      </c>
      <c r="CU27" s="6">
        <f t="shared" si="7"/>
        <v>12.5</v>
      </c>
      <c r="CV27" s="5">
        <f t="shared" si="8"/>
        <v>0</v>
      </c>
      <c r="CW27" s="6">
        <f t="shared" si="9"/>
        <v>0</v>
      </c>
      <c r="CX27" s="7">
        <f t="shared" si="1"/>
        <v>0</v>
      </c>
      <c r="CY27">
        <f t="shared" si="10"/>
        <v>0</v>
      </c>
      <c r="CZ27">
        <f t="shared" si="14"/>
        <v>3</v>
      </c>
      <c r="DA27">
        <f t="shared" si="11"/>
        <v>8.823529411764707</v>
      </c>
      <c r="DB27" s="14">
        <f t="shared" si="15"/>
        <v>0.6176470588235294</v>
      </c>
      <c r="DC27">
        <f t="shared" si="12"/>
        <v>35.294117647058826</v>
      </c>
    </row>
    <row r="28" spans="1:107" ht="15">
      <c r="A28" s="11" t="s">
        <v>39</v>
      </c>
      <c r="B28">
        <v>4</v>
      </c>
      <c r="C28">
        <v>2</v>
      </c>
      <c r="D28">
        <v>3</v>
      </c>
      <c r="E28">
        <v>3</v>
      </c>
      <c r="F28">
        <v>2</v>
      </c>
      <c r="G28">
        <v>1</v>
      </c>
      <c r="H28">
        <v>4</v>
      </c>
      <c r="I28">
        <v>4</v>
      </c>
      <c r="J28">
        <v>1</v>
      </c>
      <c r="K28">
        <v>2</v>
      </c>
      <c r="L28">
        <v>2</v>
      </c>
      <c r="M28">
        <v>3</v>
      </c>
      <c r="N28">
        <v>2</v>
      </c>
      <c r="O28">
        <v>3</v>
      </c>
      <c r="P28">
        <v>5</v>
      </c>
      <c r="Q28">
        <v>2</v>
      </c>
      <c r="R28">
        <v>2</v>
      </c>
      <c r="S28">
        <v>1</v>
      </c>
      <c r="T28">
        <v>5</v>
      </c>
      <c r="U28">
        <v>2</v>
      </c>
      <c r="V28">
        <v>1</v>
      </c>
      <c r="W28">
        <v>3</v>
      </c>
      <c r="X28">
        <v>4</v>
      </c>
      <c r="Y28">
        <v>1</v>
      </c>
      <c r="Z28">
        <v>2</v>
      </c>
      <c r="AA28">
        <v>2</v>
      </c>
      <c r="AB28">
        <v>4</v>
      </c>
      <c r="AC28">
        <v>4</v>
      </c>
      <c r="AD28">
        <v>2</v>
      </c>
      <c r="AE28">
        <v>3</v>
      </c>
      <c r="AF28">
        <v>2</v>
      </c>
      <c r="AG28">
        <v>1</v>
      </c>
      <c r="AH28">
        <v>1</v>
      </c>
      <c r="AI28">
        <v>1</v>
      </c>
      <c r="AJ28">
        <v>2</v>
      </c>
      <c r="AK28">
        <v>3</v>
      </c>
      <c r="BH28" s="4">
        <f t="shared" si="17"/>
        <v>0</v>
      </c>
      <c r="BI28" s="4">
        <f t="shared" si="2"/>
        <v>0</v>
      </c>
      <c r="BJ28" s="4">
        <f t="shared" si="3"/>
        <v>0</v>
      </c>
      <c r="BK28" s="4">
        <f t="shared" si="18"/>
        <v>0</v>
      </c>
      <c r="BL28" s="4">
        <f t="shared" si="19"/>
        <v>0</v>
      </c>
      <c r="BM28" s="4">
        <f t="shared" si="20"/>
        <v>0</v>
      </c>
      <c r="BN28" s="4">
        <f t="shared" si="21"/>
        <v>0</v>
      </c>
      <c r="BO28" s="4">
        <f t="shared" si="22"/>
        <v>0</v>
      </c>
      <c r="BP28" s="4">
        <f t="shared" si="23"/>
        <v>0</v>
      </c>
      <c r="BQ28" s="4">
        <f t="shared" si="24"/>
        <v>0</v>
      </c>
      <c r="BR28" s="4">
        <f t="shared" si="25"/>
        <v>0</v>
      </c>
      <c r="BS28" s="4">
        <f t="shared" si="26"/>
        <v>0</v>
      </c>
      <c r="BT28" s="4">
        <f t="shared" si="27"/>
        <v>0</v>
      </c>
      <c r="BU28" s="4">
        <f t="shared" si="28"/>
        <v>1</v>
      </c>
      <c r="BV28" s="4">
        <f t="shared" si="29"/>
        <v>0</v>
      </c>
      <c r="BW28" s="4">
        <f t="shared" si="30"/>
        <v>0</v>
      </c>
      <c r="BX28" s="4">
        <f t="shared" si="31"/>
        <v>1</v>
      </c>
      <c r="BY28" s="4">
        <f t="shared" si="32"/>
        <v>0</v>
      </c>
      <c r="BZ28" s="4">
        <f t="shared" si="33"/>
        <v>0</v>
      </c>
      <c r="CA28" s="4">
        <f t="shared" si="34"/>
        <v>0</v>
      </c>
      <c r="CB28" s="4">
        <f t="shared" si="35"/>
        <v>0</v>
      </c>
      <c r="CC28" s="4">
        <f t="shared" si="36"/>
        <v>0</v>
      </c>
      <c r="CD28" s="4">
        <f t="shared" si="37"/>
        <v>1</v>
      </c>
      <c r="CE28" s="4">
        <f t="shared" si="38"/>
        <v>0</v>
      </c>
      <c r="CF28" s="4">
        <f t="shared" si="39"/>
        <v>0</v>
      </c>
      <c r="CG28" s="4">
        <f t="shared" si="40"/>
        <v>0</v>
      </c>
      <c r="CH28" s="4">
        <f t="shared" si="41"/>
        <v>0</v>
      </c>
      <c r="CI28" s="4">
        <f t="shared" si="42"/>
        <v>0</v>
      </c>
      <c r="CJ28" s="4">
        <f t="shared" si="43"/>
        <v>0</v>
      </c>
      <c r="CK28" s="4">
        <f t="shared" si="44"/>
        <v>1</v>
      </c>
      <c r="CL28" s="4">
        <f t="shared" si="45"/>
        <v>0</v>
      </c>
      <c r="CM28" s="4">
        <f t="shared" si="46"/>
        <v>0</v>
      </c>
      <c r="CN28" s="4">
        <f t="shared" si="47"/>
        <v>0</v>
      </c>
      <c r="CO28" s="4">
        <f t="shared" si="48"/>
        <v>1</v>
      </c>
      <c r="CP28" s="4"/>
      <c r="CR28" s="5">
        <f t="shared" si="5"/>
        <v>0</v>
      </c>
      <c r="CS28" s="6">
        <f t="shared" si="0"/>
        <v>0</v>
      </c>
      <c r="CT28" s="5">
        <f t="shared" si="6"/>
        <v>2</v>
      </c>
      <c r="CU28" s="6">
        <f t="shared" si="7"/>
        <v>25</v>
      </c>
      <c r="CV28" s="5">
        <f t="shared" si="8"/>
        <v>1</v>
      </c>
      <c r="CW28" s="6">
        <f t="shared" si="9"/>
        <v>14.285714285714286</v>
      </c>
      <c r="CX28" s="7">
        <f t="shared" si="1"/>
        <v>1</v>
      </c>
      <c r="CY28">
        <f t="shared" si="10"/>
        <v>16.666666666666668</v>
      </c>
      <c r="CZ28">
        <f t="shared" si="14"/>
        <v>5</v>
      </c>
      <c r="DA28">
        <f t="shared" si="11"/>
        <v>14.705882352941178</v>
      </c>
      <c r="DB28" s="14">
        <f t="shared" si="15"/>
        <v>1.0294117647058822</v>
      </c>
      <c r="DC28">
        <f t="shared" si="12"/>
        <v>58.82352941176471</v>
      </c>
    </row>
    <row r="29" spans="1:107" ht="15">
      <c r="A29" s="11" t="s">
        <v>40</v>
      </c>
      <c r="B29">
        <v>3</v>
      </c>
      <c r="C29">
        <v>1</v>
      </c>
      <c r="D29">
        <v>4</v>
      </c>
      <c r="E29">
        <v>3</v>
      </c>
      <c r="F29">
        <v>4</v>
      </c>
      <c r="G29">
        <v>3</v>
      </c>
      <c r="H29">
        <v>1</v>
      </c>
      <c r="I29">
        <v>1</v>
      </c>
      <c r="J29">
        <v>1</v>
      </c>
      <c r="K29">
        <v>3</v>
      </c>
      <c r="L29">
        <v>1</v>
      </c>
      <c r="M29">
        <v>2</v>
      </c>
      <c r="N29">
        <v>2</v>
      </c>
      <c r="O29">
        <v>2</v>
      </c>
      <c r="P29">
        <v>0</v>
      </c>
      <c r="Q29">
        <v>3</v>
      </c>
      <c r="R29">
        <v>1</v>
      </c>
      <c r="S29">
        <v>1</v>
      </c>
      <c r="T29">
        <v>2</v>
      </c>
      <c r="U29">
        <v>1</v>
      </c>
      <c r="V29">
        <v>3</v>
      </c>
      <c r="W29">
        <v>4</v>
      </c>
      <c r="X29">
        <v>2</v>
      </c>
      <c r="Y29">
        <v>2</v>
      </c>
      <c r="Z29">
        <v>1</v>
      </c>
      <c r="AA29">
        <v>3</v>
      </c>
      <c r="AB29">
        <v>4</v>
      </c>
      <c r="AC29">
        <v>4</v>
      </c>
      <c r="AD29">
        <v>2</v>
      </c>
      <c r="AE29">
        <v>4</v>
      </c>
      <c r="AF29">
        <v>3</v>
      </c>
      <c r="AG29">
        <v>4</v>
      </c>
      <c r="AH29">
        <v>1</v>
      </c>
      <c r="AI29">
        <v>4</v>
      </c>
      <c r="AJ29">
        <v>4</v>
      </c>
      <c r="AK29">
        <v>3</v>
      </c>
      <c r="BH29" s="4">
        <f t="shared" si="17"/>
        <v>0</v>
      </c>
      <c r="BI29" s="4">
        <f t="shared" si="2"/>
        <v>0</v>
      </c>
      <c r="BJ29" s="4">
        <f t="shared" si="3"/>
        <v>0</v>
      </c>
      <c r="BK29" s="4">
        <f>IF(B29=4,1,0)</f>
        <v>0</v>
      </c>
      <c r="BL29" s="4">
        <f>IF(C29=3,1,0)</f>
        <v>0</v>
      </c>
      <c r="BM29" s="4">
        <f>IF(D29=2,1,0)</f>
        <v>0</v>
      </c>
      <c r="BN29" s="4">
        <f>IF(E29=1,1,0)</f>
        <v>0</v>
      </c>
      <c r="BO29" s="4">
        <f>IF(F29=1,1,0)</f>
        <v>0</v>
      </c>
      <c r="BP29" s="4">
        <f>IF(G29=2,1,0)</f>
        <v>0</v>
      </c>
      <c r="BQ29" s="4">
        <f>IF(H29=3,1,0)</f>
        <v>0</v>
      </c>
      <c r="BR29" s="4">
        <f>IF(I29=3,1,0)</f>
        <v>0</v>
      </c>
      <c r="BS29" s="4">
        <f>IF(J29=2,1,0)</f>
        <v>0</v>
      </c>
      <c r="BT29" s="4">
        <f>IF(K29=3,1,0)</f>
        <v>1</v>
      </c>
      <c r="BU29" s="4">
        <f>IF(L29=3,1,0)</f>
        <v>0</v>
      </c>
      <c r="BV29" s="4">
        <f>IF(M29=4,1,0)</f>
        <v>0</v>
      </c>
      <c r="BW29" s="4">
        <f>IF(N29=1,1,0)</f>
        <v>0</v>
      </c>
      <c r="BX29" s="4">
        <f>IF(O29=2,1,0)</f>
        <v>1</v>
      </c>
      <c r="BY29" s="4">
        <f>IF(P29=2,1,0)</f>
        <v>0</v>
      </c>
      <c r="BZ29" s="4">
        <f>IF(Q29=2,1,0)</f>
        <v>0</v>
      </c>
      <c r="CA29" s="4">
        <f>IF(R29=3,1,0)</f>
        <v>0</v>
      </c>
      <c r="CB29" s="4">
        <f>IF(S29=4,1,0)</f>
        <v>0</v>
      </c>
      <c r="CC29" s="4">
        <f>IF(T29=1,1,0)</f>
        <v>0</v>
      </c>
      <c r="CD29" s="4">
        <f>IF(U29=4,1,0)</f>
        <v>0</v>
      </c>
      <c r="CE29" s="4">
        <f>IF(V29=2,1,0)</f>
        <v>0</v>
      </c>
      <c r="CF29" s="4">
        <f>IF(W29=4,1,0)</f>
        <v>1</v>
      </c>
      <c r="CG29" s="4">
        <f>IF(X29=3,1,0)</f>
        <v>0</v>
      </c>
      <c r="CH29" s="4">
        <f>IF(Y29=2,1,0)</f>
        <v>1</v>
      </c>
      <c r="CI29" s="4">
        <f>IF(Z29=2,1,0)</f>
        <v>0</v>
      </c>
      <c r="CJ29" s="4">
        <f>IF(AA29=3,1,0)</f>
        <v>1</v>
      </c>
      <c r="CK29" s="4">
        <f>IF(AB29=3,1,0)</f>
        <v>0</v>
      </c>
      <c r="CL29" s="4">
        <f>IF(AC29=1,1,0)</f>
        <v>0</v>
      </c>
      <c r="CM29" s="4">
        <f>IF(AD29=3,1,0)</f>
        <v>0</v>
      </c>
      <c r="CN29" s="4">
        <f>IF(AE29=3,1,0)</f>
        <v>0</v>
      </c>
      <c r="CO29" s="4">
        <f>IF(AF29=1,1,0)</f>
        <v>0</v>
      </c>
      <c r="CP29" s="4"/>
      <c r="CR29" s="5">
        <f t="shared" si="5"/>
        <v>0</v>
      </c>
      <c r="CS29" s="6">
        <f t="shared" si="0"/>
        <v>0</v>
      </c>
      <c r="CT29" s="5">
        <f t="shared" si="6"/>
        <v>2</v>
      </c>
      <c r="CU29" s="6">
        <f t="shared" si="7"/>
        <v>25</v>
      </c>
      <c r="CV29" s="5">
        <f t="shared" si="8"/>
        <v>1</v>
      </c>
      <c r="CW29" s="6">
        <f t="shared" si="9"/>
        <v>14.285714285714286</v>
      </c>
      <c r="CX29" s="7">
        <f t="shared" si="1"/>
        <v>2</v>
      </c>
      <c r="CY29">
        <f t="shared" si="10"/>
        <v>33.333333333333336</v>
      </c>
      <c r="CZ29">
        <f t="shared" si="14"/>
        <v>5</v>
      </c>
      <c r="DA29">
        <f t="shared" si="11"/>
        <v>14.705882352941178</v>
      </c>
      <c r="DB29" s="14">
        <f t="shared" si="15"/>
        <v>1.0294117647058822</v>
      </c>
      <c r="DC29">
        <f t="shared" si="12"/>
        <v>58.82352941176471</v>
      </c>
    </row>
    <row r="30" spans="1:106" ht="15">
      <c r="A30" s="11" t="s">
        <v>41</v>
      </c>
      <c r="BH30" s="4">
        <f>IF(B38=2,1,0)</f>
        <v>0</v>
      </c>
      <c r="BI30" s="4">
        <f t="shared" si="2"/>
        <v>0</v>
      </c>
      <c r="BJ30" s="4">
        <f t="shared" si="3"/>
        <v>0</v>
      </c>
      <c r="BK30" s="4">
        <f>IF(E38=4,1,0)</f>
        <v>1</v>
      </c>
      <c r="BL30" s="4">
        <f>IF(F38=3,1,0)</f>
        <v>0</v>
      </c>
      <c r="BM30" s="4">
        <f>IF(G38=2,1,0)</f>
        <v>0</v>
      </c>
      <c r="BN30" s="4">
        <f aca="true" t="shared" si="50" ref="BN30:BO33">IF(H38=1,1,0)</f>
        <v>0</v>
      </c>
      <c r="BO30" s="4">
        <f t="shared" si="50"/>
        <v>0</v>
      </c>
      <c r="BP30" s="4">
        <f>IF(J38=2,1,0)</f>
        <v>0</v>
      </c>
      <c r="BQ30" s="4">
        <f aca="true" t="shared" si="51" ref="BQ30:BR33">IF(K38=3,1,0)</f>
        <v>0</v>
      </c>
      <c r="BR30" s="4">
        <f t="shared" si="51"/>
        <v>0</v>
      </c>
      <c r="BS30" s="4">
        <f>IF(M38=2,1,0)</f>
        <v>0</v>
      </c>
      <c r="BT30" s="4">
        <f aca="true" t="shared" si="52" ref="BT30:BU33">IF(N38=3,1,0)</f>
        <v>0</v>
      </c>
      <c r="BU30" s="4">
        <f t="shared" si="52"/>
        <v>0</v>
      </c>
      <c r="BV30" s="4">
        <f>IF(P38=4,1,0)</f>
        <v>0</v>
      </c>
      <c r="BW30" s="4">
        <f>IF(Q38=1,1,0)</f>
        <v>0</v>
      </c>
      <c r="BX30" s="4">
        <f aca="true" t="shared" si="53" ref="BX30:BZ33">IF(R38=2,1,0)</f>
        <v>0</v>
      </c>
      <c r="BY30" s="4">
        <f t="shared" si="53"/>
        <v>0</v>
      </c>
      <c r="BZ30" s="4">
        <f t="shared" si="53"/>
        <v>0</v>
      </c>
      <c r="CA30" s="4">
        <f>IF(U38=3,1,0)</f>
        <v>0</v>
      </c>
      <c r="CB30" s="4">
        <f>IF(V38=4,1,0)</f>
        <v>0</v>
      </c>
      <c r="CC30" s="4">
        <f>IF(W38=1,1,0)</f>
        <v>0</v>
      </c>
      <c r="CD30" s="4">
        <f>IF(X38=4,1,0)</f>
        <v>0</v>
      </c>
      <c r="CE30" s="4">
        <f>IF(Y38=2,1,0)</f>
        <v>0</v>
      </c>
      <c r="CF30" s="4">
        <f>IF(Z38=4,1,0)</f>
        <v>0</v>
      </c>
      <c r="CG30" s="4">
        <f>IF(AA38=3,1,0)</f>
        <v>0</v>
      </c>
      <c r="CH30" s="4">
        <f aca="true" t="shared" si="54" ref="CH30:CI33">IF(AB38=2,1,0)</f>
        <v>0</v>
      </c>
      <c r="CI30" s="4">
        <f t="shared" si="54"/>
        <v>0</v>
      </c>
      <c r="CJ30" s="4">
        <f aca="true" t="shared" si="55" ref="CJ30:CK33">IF(AD38=3,1,0)</f>
        <v>0</v>
      </c>
      <c r="CK30" s="4">
        <f t="shared" si="55"/>
        <v>0</v>
      </c>
      <c r="CL30" s="4">
        <f>IF(AF38=1,1,0)</f>
        <v>0</v>
      </c>
      <c r="CM30" s="4">
        <f aca="true" t="shared" si="56" ref="CM30:CN33">IF(AG38=3,1,0)</f>
        <v>0</v>
      </c>
      <c r="CN30" s="4">
        <f t="shared" si="56"/>
        <v>0</v>
      </c>
      <c r="CO30" s="4">
        <f>IF(AI38=1,1,0)</f>
        <v>0</v>
      </c>
      <c r="CP30" s="4"/>
      <c r="CR30" s="5"/>
      <c r="CS30" s="6"/>
      <c r="CT30" s="5"/>
      <c r="CU30" s="6"/>
      <c r="CV30" s="5"/>
      <c r="CW30" s="6"/>
      <c r="CX30" s="7"/>
      <c r="DB30" s="14"/>
    </row>
    <row r="31" spans="1:106" ht="15">
      <c r="A31" s="11" t="s">
        <v>42</v>
      </c>
      <c r="B31">
        <v>2</v>
      </c>
      <c r="C31">
        <v>1</v>
      </c>
      <c r="D31">
        <v>4</v>
      </c>
      <c r="E31">
        <v>3</v>
      </c>
      <c r="F31">
        <v>4</v>
      </c>
      <c r="G31">
        <v>1</v>
      </c>
      <c r="H31">
        <v>4</v>
      </c>
      <c r="I31">
        <v>1</v>
      </c>
      <c r="J31">
        <v>3</v>
      </c>
      <c r="K31">
        <v>1</v>
      </c>
      <c r="L31">
        <v>2</v>
      </c>
      <c r="M31">
        <v>3</v>
      </c>
      <c r="N31">
        <v>4</v>
      </c>
      <c r="O31">
        <v>3</v>
      </c>
      <c r="P31">
        <v>2</v>
      </c>
      <c r="Q31">
        <v>3</v>
      </c>
      <c r="R31">
        <v>5</v>
      </c>
      <c r="S31">
        <v>4</v>
      </c>
      <c r="T31">
        <v>5</v>
      </c>
      <c r="U31">
        <v>3</v>
      </c>
      <c r="V31">
        <v>3</v>
      </c>
      <c r="W31">
        <v>4</v>
      </c>
      <c r="X31">
        <v>2</v>
      </c>
      <c r="Y31">
        <v>1</v>
      </c>
      <c r="Z31">
        <v>1</v>
      </c>
      <c r="AA31">
        <v>3</v>
      </c>
      <c r="AB31">
        <v>4</v>
      </c>
      <c r="AC31">
        <v>4</v>
      </c>
      <c r="AD31">
        <v>2</v>
      </c>
      <c r="AE31">
        <v>2</v>
      </c>
      <c r="AF31">
        <v>4</v>
      </c>
      <c r="AG31">
        <v>4</v>
      </c>
      <c r="AH31">
        <v>3</v>
      </c>
      <c r="AI31">
        <v>1</v>
      </c>
      <c r="AJ31">
        <v>4</v>
      </c>
      <c r="AK31">
        <v>4</v>
      </c>
      <c r="BH31" s="4">
        <f>IF(B39=2,1,0)</f>
        <v>0</v>
      </c>
      <c r="BI31" s="4">
        <f t="shared" si="2"/>
        <v>0</v>
      </c>
      <c r="BJ31" s="4">
        <f t="shared" si="3"/>
        <v>0</v>
      </c>
      <c r="BK31" s="4">
        <f>IF(E39=4,1,0)</f>
        <v>0</v>
      </c>
      <c r="BL31" s="4">
        <f>IF(F39=3,1,0)</f>
        <v>0</v>
      </c>
      <c r="BM31" s="4">
        <f>IF(G39=2,1,0)</f>
        <v>0</v>
      </c>
      <c r="BN31" s="4">
        <f t="shared" si="50"/>
        <v>0</v>
      </c>
      <c r="BO31" s="4">
        <f t="shared" si="50"/>
        <v>0</v>
      </c>
      <c r="BP31" s="4">
        <f>IF(J39=2,1,0)</f>
        <v>0</v>
      </c>
      <c r="BQ31" s="4">
        <f t="shared" si="51"/>
        <v>0</v>
      </c>
      <c r="BR31" s="4">
        <f t="shared" si="51"/>
        <v>0</v>
      </c>
      <c r="BS31" s="4">
        <f>IF(M39=2,1,0)</f>
        <v>1</v>
      </c>
      <c r="BT31" s="4">
        <f t="shared" si="52"/>
        <v>0</v>
      </c>
      <c r="BU31" s="4">
        <f t="shared" si="52"/>
        <v>0</v>
      </c>
      <c r="BV31" s="4">
        <f>IF(P39=4,1,0)</f>
        <v>0</v>
      </c>
      <c r="BW31" s="4">
        <f>IF(Q39=1,1,0)</f>
        <v>0</v>
      </c>
      <c r="BX31" s="4">
        <f t="shared" si="53"/>
        <v>0</v>
      </c>
      <c r="BY31" s="4">
        <f t="shared" si="53"/>
        <v>0</v>
      </c>
      <c r="BZ31" s="4">
        <f t="shared" si="53"/>
        <v>0</v>
      </c>
      <c r="CA31" s="4">
        <f>IF(U39=3,1,0)</f>
        <v>0</v>
      </c>
      <c r="CB31" s="4">
        <f>IF(V39=4,1,0)</f>
        <v>0</v>
      </c>
      <c r="CC31" s="4">
        <f>IF(W39=1,1,0)</f>
        <v>0</v>
      </c>
      <c r="CD31" s="4">
        <f>IF(X39=4,1,0)</f>
        <v>0</v>
      </c>
      <c r="CE31" s="4">
        <f>IF(Y39=2,1,0)</f>
        <v>0</v>
      </c>
      <c r="CF31" s="4">
        <f>IF(Z39=4,1,0)</f>
        <v>0</v>
      </c>
      <c r="CG31" s="4">
        <f>IF(AA39=3,1,0)</f>
        <v>0</v>
      </c>
      <c r="CH31" s="4">
        <f t="shared" si="54"/>
        <v>0</v>
      </c>
      <c r="CI31" s="4">
        <f t="shared" si="54"/>
        <v>0</v>
      </c>
      <c r="CJ31" s="4">
        <f t="shared" si="55"/>
        <v>0</v>
      </c>
      <c r="CK31" s="4">
        <f t="shared" si="55"/>
        <v>1</v>
      </c>
      <c r="CL31" s="4">
        <f>IF(AF39=1,1,0)</f>
        <v>0</v>
      </c>
      <c r="CM31" s="4">
        <f t="shared" si="56"/>
        <v>0</v>
      </c>
      <c r="CN31" s="4">
        <f t="shared" si="56"/>
        <v>1</v>
      </c>
      <c r="CO31" s="4">
        <f>IF(AI39=1,1,0)</f>
        <v>0</v>
      </c>
      <c r="CP31" s="4"/>
      <c r="CR31" s="5"/>
      <c r="CS31" s="6"/>
      <c r="CT31" s="5"/>
      <c r="CU31" s="6"/>
      <c r="CV31" s="5"/>
      <c r="CW31" s="6"/>
      <c r="CX31" s="7"/>
      <c r="DB31" s="14">
        <f>AVERAGE(DB3:DB29)</f>
        <v>1.4716775599128542</v>
      </c>
    </row>
    <row r="32" spans="1:106" ht="15">
      <c r="A32" s="28" t="s">
        <v>43</v>
      </c>
      <c r="B32">
        <v>4</v>
      </c>
      <c r="C32">
        <v>2</v>
      </c>
      <c r="D32">
        <v>3</v>
      </c>
      <c r="E32">
        <v>1</v>
      </c>
      <c r="F32">
        <v>0</v>
      </c>
      <c r="G32">
        <v>1</v>
      </c>
      <c r="H32">
        <v>1</v>
      </c>
      <c r="I32">
        <v>4</v>
      </c>
      <c r="J32">
        <v>4</v>
      </c>
      <c r="K32">
        <v>3</v>
      </c>
      <c r="L32">
        <v>4</v>
      </c>
      <c r="M32">
        <v>3</v>
      </c>
      <c r="N32">
        <v>4</v>
      </c>
      <c r="O32">
        <v>2</v>
      </c>
      <c r="P32">
        <v>1</v>
      </c>
      <c r="Q32">
        <v>4</v>
      </c>
      <c r="R32">
        <v>1</v>
      </c>
      <c r="S32">
        <v>3</v>
      </c>
      <c r="T32">
        <v>5</v>
      </c>
      <c r="U32">
        <v>3</v>
      </c>
      <c r="V32">
        <v>0</v>
      </c>
      <c r="W32">
        <v>4</v>
      </c>
      <c r="X32">
        <v>5</v>
      </c>
      <c r="Y32">
        <v>0</v>
      </c>
      <c r="Z32">
        <v>1</v>
      </c>
      <c r="AA32">
        <v>2</v>
      </c>
      <c r="AB32">
        <v>3</v>
      </c>
      <c r="AC32">
        <v>4</v>
      </c>
      <c r="AD32">
        <v>2</v>
      </c>
      <c r="AE32">
        <v>4</v>
      </c>
      <c r="AF32">
        <v>3</v>
      </c>
      <c r="AG32">
        <v>4</v>
      </c>
      <c r="AH32">
        <v>1</v>
      </c>
      <c r="AI32">
        <v>3</v>
      </c>
      <c r="AJ32">
        <v>0</v>
      </c>
      <c r="AK32">
        <v>0</v>
      </c>
      <c r="BH32" s="4">
        <f>IF(B40=2,1,0)</f>
        <v>0</v>
      </c>
      <c r="BI32" s="4">
        <f>IF(C40=4,1,0)</f>
        <v>0</v>
      </c>
      <c r="BJ32" s="4">
        <f t="shared" si="3"/>
        <v>0</v>
      </c>
      <c r="BK32" s="4">
        <f>IF(E40=4,1,0)</f>
        <v>1</v>
      </c>
      <c r="BL32" s="4">
        <f>IF(F40=3,1,0)</f>
        <v>0</v>
      </c>
      <c r="BM32" s="4">
        <f>IF(G40=2,1,0)</f>
        <v>0</v>
      </c>
      <c r="BN32" s="4">
        <f t="shared" si="50"/>
        <v>0</v>
      </c>
      <c r="BO32" s="4">
        <f t="shared" si="50"/>
        <v>0</v>
      </c>
      <c r="BP32" s="4">
        <f>IF(J40=2,1,0)</f>
        <v>0</v>
      </c>
      <c r="BQ32" s="4">
        <f t="shared" si="51"/>
        <v>0</v>
      </c>
      <c r="BR32" s="4">
        <f t="shared" si="51"/>
        <v>0</v>
      </c>
      <c r="BS32" s="4">
        <f>IF(M40=2,1,0)</f>
        <v>0</v>
      </c>
      <c r="BT32" s="4">
        <f t="shared" si="52"/>
        <v>0</v>
      </c>
      <c r="BU32" s="4">
        <f t="shared" si="52"/>
        <v>0</v>
      </c>
      <c r="BV32" s="4">
        <f>IF(P40=4,1,0)</f>
        <v>0</v>
      </c>
      <c r="BW32" s="4">
        <f>IF(Q40=1,1,0)</f>
        <v>0</v>
      </c>
      <c r="BX32" s="4">
        <f t="shared" si="53"/>
        <v>0</v>
      </c>
      <c r="BY32" s="4">
        <f t="shared" si="53"/>
        <v>0</v>
      </c>
      <c r="BZ32" s="4">
        <f t="shared" si="53"/>
        <v>0</v>
      </c>
      <c r="CA32" s="4">
        <f>IF(U40=3,1,0)</f>
        <v>0</v>
      </c>
      <c r="CB32" s="4">
        <f>IF(V40=4,1,0)</f>
        <v>0</v>
      </c>
      <c r="CC32" s="4">
        <f>IF(W40=1,1,0)</f>
        <v>0</v>
      </c>
      <c r="CD32" s="4">
        <f>IF(X40=4,1,0)</f>
        <v>0</v>
      </c>
      <c r="CE32" s="4">
        <f>IF(Y40=2,1,0)</f>
        <v>0</v>
      </c>
      <c r="CF32" s="4">
        <f>IF(Z40=4,1,0)</f>
        <v>0</v>
      </c>
      <c r="CG32" s="4">
        <f>IF(AA40=3,1,0)</f>
        <v>0</v>
      </c>
      <c r="CH32" s="4">
        <f t="shared" si="54"/>
        <v>1</v>
      </c>
      <c r="CI32" s="4">
        <f t="shared" si="54"/>
        <v>0</v>
      </c>
      <c r="CJ32" s="4">
        <f t="shared" si="55"/>
        <v>0</v>
      </c>
      <c r="CK32" s="4">
        <f t="shared" si="55"/>
        <v>0</v>
      </c>
      <c r="CL32" s="4">
        <f>IF(AF40=1,1,0)</f>
        <v>0</v>
      </c>
      <c r="CM32" s="4">
        <f t="shared" si="56"/>
        <v>0</v>
      </c>
      <c r="CN32" s="4">
        <f t="shared" si="56"/>
        <v>0</v>
      </c>
      <c r="CO32" s="4">
        <f>IF(AI40=1,1,0)</f>
        <v>0</v>
      </c>
      <c r="CP32" s="4"/>
      <c r="CR32" s="5"/>
      <c r="CS32" s="6"/>
      <c r="CT32" s="5"/>
      <c r="CU32" s="6"/>
      <c r="CV32" s="5"/>
      <c r="CW32" s="6"/>
      <c r="CX32" s="7"/>
      <c r="DB32" s="14"/>
    </row>
    <row r="33" spans="1:106" ht="15.75" thickBot="1">
      <c r="A33" s="29" t="s">
        <v>44</v>
      </c>
      <c r="B33">
        <v>3</v>
      </c>
      <c r="C33">
        <v>4</v>
      </c>
      <c r="D33">
        <v>4</v>
      </c>
      <c r="E33">
        <v>3</v>
      </c>
      <c r="F33">
        <v>2</v>
      </c>
      <c r="G33">
        <v>3</v>
      </c>
      <c r="H33">
        <v>1</v>
      </c>
      <c r="I33">
        <v>1</v>
      </c>
      <c r="J33">
        <v>4</v>
      </c>
      <c r="K33">
        <v>1</v>
      </c>
      <c r="L33">
        <v>1</v>
      </c>
      <c r="M33">
        <v>3</v>
      </c>
      <c r="N33">
        <v>2</v>
      </c>
      <c r="O33">
        <v>2</v>
      </c>
      <c r="P33">
        <v>3</v>
      </c>
      <c r="Q33">
        <v>4</v>
      </c>
      <c r="R33">
        <v>4</v>
      </c>
      <c r="S33">
        <v>2</v>
      </c>
      <c r="T33">
        <v>2</v>
      </c>
      <c r="U33">
        <v>2</v>
      </c>
      <c r="V33">
        <v>3</v>
      </c>
      <c r="W33">
        <v>4</v>
      </c>
      <c r="X33">
        <v>1</v>
      </c>
      <c r="Y33">
        <v>2</v>
      </c>
      <c r="Z33">
        <v>1</v>
      </c>
      <c r="AA33">
        <v>3</v>
      </c>
      <c r="AB33">
        <v>2</v>
      </c>
      <c r="AC33">
        <v>4</v>
      </c>
      <c r="AD33">
        <v>1</v>
      </c>
      <c r="AE33">
        <v>3</v>
      </c>
      <c r="AF33">
        <v>2</v>
      </c>
      <c r="AG33">
        <v>1</v>
      </c>
      <c r="AH33">
        <v>3</v>
      </c>
      <c r="AI33">
        <v>2</v>
      </c>
      <c r="AJ33">
        <v>3</v>
      </c>
      <c r="AK33">
        <v>3</v>
      </c>
      <c r="BH33" s="4">
        <f>IF(B41=2,1,0)</f>
        <v>0</v>
      </c>
      <c r="BI33" s="4">
        <f>IF(C41=4,1,0)</f>
        <v>0</v>
      </c>
      <c r="BJ33" s="4">
        <f>IF(D41=1,1,0)</f>
        <v>0</v>
      </c>
      <c r="BK33" s="4">
        <f>IF(E41=4,1,0)</f>
        <v>0</v>
      </c>
      <c r="BL33" s="4">
        <f>IF(F41=3,1,0)</f>
        <v>1</v>
      </c>
      <c r="BM33" s="4">
        <f>IF(G41=2,1,0)</f>
        <v>0</v>
      </c>
      <c r="BN33" s="4">
        <f t="shared" si="50"/>
        <v>0</v>
      </c>
      <c r="BO33" s="4">
        <f t="shared" si="50"/>
        <v>0</v>
      </c>
      <c r="BP33" s="4">
        <f>IF(J41=2,1,0)</f>
        <v>0</v>
      </c>
      <c r="BQ33" s="4">
        <f t="shared" si="51"/>
        <v>0</v>
      </c>
      <c r="BR33" s="4">
        <f t="shared" si="51"/>
        <v>0</v>
      </c>
      <c r="BS33" s="4">
        <f>IF(M41=2,1,0)</f>
        <v>0</v>
      </c>
      <c r="BT33" s="4">
        <f t="shared" si="52"/>
        <v>0</v>
      </c>
      <c r="BU33" s="4">
        <f t="shared" si="52"/>
        <v>0</v>
      </c>
      <c r="BV33" s="4">
        <f>IF(P41=4,1,0)</f>
        <v>0</v>
      </c>
      <c r="BW33" s="4">
        <f>IF(Q41=1,1,0)</f>
        <v>0</v>
      </c>
      <c r="BX33" s="4">
        <f t="shared" si="53"/>
        <v>0</v>
      </c>
      <c r="BY33" s="4">
        <f t="shared" si="53"/>
        <v>0</v>
      </c>
      <c r="BZ33" s="4">
        <f t="shared" si="53"/>
        <v>0</v>
      </c>
      <c r="CA33" s="4">
        <f>IF(U41=3,1,0)</f>
        <v>0</v>
      </c>
      <c r="CB33" s="4">
        <f>IF(V41=4,1,0)</f>
        <v>0</v>
      </c>
      <c r="CC33" s="4">
        <f>IF(W41=1,1,0)</f>
        <v>0</v>
      </c>
      <c r="CD33" s="4">
        <f>IF(X41=4,1,0)</f>
        <v>0</v>
      </c>
      <c r="CE33" s="4">
        <f>IF(Y41=2,1,0)</f>
        <v>0</v>
      </c>
      <c r="CF33" s="4">
        <f>IF(Z41=4,1,0)</f>
        <v>0</v>
      </c>
      <c r="CG33" s="4">
        <f>IF(AA41=3,1,0)</f>
        <v>0</v>
      </c>
      <c r="CH33" s="4">
        <f t="shared" si="54"/>
        <v>0</v>
      </c>
      <c r="CI33" s="4">
        <f t="shared" si="54"/>
        <v>0</v>
      </c>
      <c r="CJ33" s="4">
        <f t="shared" si="55"/>
        <v>0</v>
      </c>
      <c r="CK33" s="4">
        <f t="shared" si="55"/>
        <v>0</v>
      </c>
      <c r="CL33" s="4">
        <f>IF(AF41=1,1,0)</f>
        <v>0</v>
      </c>
      <c r="CM33" s="4">
        <f t="shared" si="56"/>
        <v>0</v>
      </c>
      <c r="CN33" s="4">
        <f t="shared" si="56"/>
        <v>0</v>
      </c>
      <c r="CO33" s="4">
        <f>IF(AI41=1,1,0)</f>
        <v>0</v>
      </c>
      <c r="CP33" s="4"/>
      <c r="CR33" s="5"/>
      <c r="CS33" s="6"/>
      <c r="CT33" s="5"/>
      <c r="CU33" s="6"/>
      <c r="CV33" s="5"/>
      <c r="CW33" s="6"/>
      <c r="CX33" s="7"/>
      <c r="DB33" s="14"/>
    </row>
    <row r="34" spans="1:106" ht="15">
      <c r="A34" s="28" t="s">
        <v>48</v>
      </c>
      <c r="B34">
        <v>3</v>
      </c>
      <c r="C34">
        <v>2</v>
      </c>
      <c r="D34">
        <v>4</v>
      </c>
      <c r="E34">
        <v>1</v>
      </c>
      <c r="F34">
        <v>2</v>
      </c>
      <c r="G34">
        <v>2</v>
      </c>
      <c r="H34">
        <v>3</v>
      </c>
      <c r="I34">
        <v>1</v>
      </c>
      <c r="J34">
        <v>4</v>
      </c>
      <c r="K34">
        <v>2</v>
      </c>
      <c r="L34">
        <v>2</v>
      </c>
      <c r="M34">
        <v>3</v>
      </c>
      <c r="N34">
        <v>2</v>
      </c>
      <c r="O34">
        <v>1</v>
      </c>
      <c r="P34">
        <v>3</v>
      </c>
      <c r="Q34">
        <v>4</v>
      </c>
      <c r="R34">
        <v>3</v>
      </c>
      <c r="S34">
        <v>4</v>
      </c>
      <c r="T34">
        <v>2</v>
      </c>
      <c r="U34">
        <v>5</v>
      </c>
      <c r="V34">
        <v>3</v>
      </c>
      <c r="W34">
        <v>4</v>
      </c>
      <c r="X34">
        <v>3</v>
      </c>
      <c r="Y34">
        <v>2</v>
      </c>
      <c r="Z34">
        <v>0</v>
      </c>
      <c r="AA34">
        <v>3</v>
      </c>
      <c r="AB34">
        <v>4</v>
      </c>
      <c r="AC34">
        <v>3</v>
      </c>
      <c r="AD34">
        <v>2</v>
      </c>
      <c r="AE34">
        <v>0</v>
      </c>
      <c r="AF34">
        <v>3</v>
      </c>
      <c r="AG34">
        <v>4</v>
      </c>
      <c r="AH34">
        <v>1</v>
      </c>
      <c r="AI34">
        <v>3</v>
      </c>
      <c r="AJ34">
        <v>2</v>
      </c>
      <c r="AK34">
        <v>3</v>
      </c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R34" s="5"/>
      <c r="CS34" s="6"/>
      <c r="CT34" s="5"/>
      <c r="CU34" s="6"/>
      <c r="CV34" s="5"/>
      <c r="CW34" s="6"/>
      <c r="CX34" s="7"/>
      <c r="DB34" s="14"/>
    </row>
    <row r="35" spans="1:107" ht="15">
      <c r="A35" s="13" t="s">
        <v>45</v>
      </c>
      <c r="B35">
        <v>2</v>
      </c>
      <c r="C35">
        <v>2</v>
      </c>
      <c r="D35">
        <v>4</v>
      </c>
      <c r="E35">
        <v>3</v>
      </c>
      <c r="F35">
        <v>4</v>
      </c>
      <c r="G35">
        <v>1</v>
      </c>
      <c r="H35">
        <v>1</v>
      </c>
      <c r="I35">
        <v>1</v>
      </c>
      <c r="J35">
        <v>1</v>
      </c>
      <c r="K35">
        <v>4</v>
      </c>
      <c r="L35">
        <v>3</v>
      </c>
      <c r="M35">
        <v>3</v>
      </c>
      <c r="N35">
        <v>2</v>
      </c>
      <c r="O35">
        <v>2</v>
      </c>
      <c r="P35">
        <v>5</v>
      </c>
      <c r="Q35">
        <v>3</v>
      </c>
      <c r="R35">
        <v>5</v>
      </c>
      <c r="S35">
        <v>3</v>
      </c>
      <c r="T35">
        <v>3</v>
      </c>
      <c r="U35">
        <v>1</v>
      </c>
      <c r="V35">
        <v>1</v>
      </c>
      <c r="W35">
        <v>1</v>
      </c>
      <c r="X35">
        <v>4</v>
      </c>
      <c r="Y35">
        <v>3</v>
      </c>
      <c r="Z35">
        <v>2</v>
      </c>
      <c r="AA35">
        <v>2</v>
      </c>
      <c r="AB35">
        <v>4</v>
      </c>
      <c r="AC35">
        <v>4</v>
      </c>
      <c r="AD35">
        <v>1</v>
      </c>
      <c r="AE35">
        <v>4</v>
      </c>
      <c r="AF35">
        <v>4</v>
      </c>
      <c r="AG35">
        <v>3</v>
      </c>
      <c r="AH35">
        <v>3</v>
      </c>
      <c r="AI35">
        <v>2</v>
      </c>
      <c r="AJ35">
        <v>2</v>
      </c>
      <c r="AK35">
        <v>3</v>
      </c>
      <c r="BH35" s="4">
        <f aca="true" t="shared" si="57" ref="BH35:BH60">IF(B42=2,1,0)</f>
        <v>0</v>
      </c>
      <c r="BI35" s="4">
        <f aca="true" t="shared" si="58" ref="BI35:BI60">IF(C42=4,1,0)</f>
        <v>0</v>
      </c>
      <c r="BJ35" s="4">
        <f aca="true" t="shared" si="59" ref="BJ35:BJ60">IF(D42=1,1,0)</f>
        <v>0</v>
      </c>
      <c r="BK35" s="4">
        <f aca="true" t="shared" si="60" ref="BK35:BK60">IF(E42=4,1,0)</f>
        <v>0</v>
      </c>
      <c r="BL35" s="4">
        <f aca="true" t="shared" si="61" ref="BL35:BL60">IF(F42=3,1,0)</f>
        <v>0</v>
      </c>
      <c r="BM35" s="4">
        <f aca="true" t="shared" si="62" ref="BM35:BM60">IF(G42=2,1,0)</f>
        <v>1</v>
      </c>
      <c r="BN35" s="4">
        <f aca="true" t="shared" si="63" ref="BN35:BN60">IF(H42=1,1,0)</f>
        <v>0</v>
      </c>
      <c r="BO35" s="4">
        <f aca="true" t="shared" si="64" ref="BO35:BO60">IF(I42=1,1,0)</f>
        <v>0</v>
      </c>
      <c r="BP35" s="4">
        <f aca="true" t="shared" si="65" ref="BP35:BP60">IF(J42=2,1,0)</f>
        <v>0</v>
      </c>
      <c r="BQ35" s="4">
        <f aca="true" t="shared" si="66" ref="BQ35:BQ60">IF(K42=3,1,0)</f>
        <v>1</v>
      </c>
      <c r="BR35" s="4">
        <f aca="true" t="shared" si="67" ref="BR35:BR60">IF(L42=3,1,0)</f>
        <v>1</v>
      </c>
      <c r="BS35" s="4">
        <f aca="true" t="shared" si="68" ref="BS35:BS60">IF(M42=2,1,0)</f>
        <v>0</v>
      </c>
      <c r="BT35" s="4">
        <f aca="true" t="shared" si="69" ref="BT35:BT60">IF(N42=3,1,0)</f>
        <v>0</v>
      </c>
      <c r="BU35" s="4">
        <f aca="true" t="shared" si="70" ref="BU35:BU60">IF(O42=3,1,0)</f>
        <v>0</v>
      </c>
      <c r="BV35" s="4">
        <f aca="true" t="shared" si="71" ref="BV35:BV60">IF(P42=4,1,0)</f>
        <v>0</v>
      </c>
      <c r="BW35" s="4">
        <f aca="true" t="shared" si="72" ref="BW35:BW60">IF(Q42=1,1,0)</f>
        <v>0</v>
      </c>
      <c r="BX35" s="4">
        <f aca="true" t="shared" si="73" ref="BX35:BX60">IF(R42=2,1,0)</f>
        <v>1</v>
      </c>
      <c r="BY35" s="4">
        <f aca="true" t="shared" si="74" ref="BY35:BY60">IF(S42=2,1,0)</f>
        <v>0</v>
      </c>
      <c r="BZ35" s="4">
        <f aca="true" t="shared" si="75" ref="BZ35:BZ60">IF(T42=2,1,0)</f>
        <v>0</v>
      </c>
      <c r="CA35" s="4">
        <f aca="true" t="shared" si="76" ref="CA35:CA60">IF(U42=3,1,0)</f>
        <v>1</v>
      </c>
      <c r="CB35" s="4">
        <f aca="true" t="shared" si="77" ref="CB35:CB60">IF(V42=4,1,0)</f>
        <v>1</v>
      </c>
      <c r="CC35" s="4">
        <f aca="true" t="shared" si="78" ref="CC35:CC60">IF(W42=1,1,0)</f>
        <v>0</v>
      </c>
      <c r="CD35" s="4">
        <f aca="true" t="shared" si="79" ref="CD35:CD60">IF(X42=4,1,0)</f>
        <v>0</v>
      </c>
      <c r="CE35" s="4">
        <f aca="true" t="shared" si="80" ref="CE35:CE60">IF(Y42=2,1,0)</f>
        <v>0</v>
      </c>
      <c r="CF35" s="4">
        <f aca="true" t="shared" si="81" ref="CF35:CF60">IF(Z42=4,1,0)</f>
        <v>1</v>
      </c>
      <c r="CG35" s="4">
        <f aca="true" t="shared" si="82" ref="CG35:CG60">IF(AA42=3,1,0)</f>
        <v>1</v>
      </c>
      <c r="CH35" s="4">
        <f aca="true" t="shared" si="83" ref="CH35:CH60">IF(AB42=2,1,0)</f>
        <v>0</v>
      </c>
      <c r="CI35" s="4">
        <f aca="true" t="shared" si="84" ref="CI35:CI60">IF(AC42=2,1,0)</f>
        <v>0</v>
      </c>
      <c r="CJ35" s="4">
        <f aca="true" t="shared" si="85" ref="CJ35:CJ60">IF(AD42=3,1,0)</f>
        <v>0</v>
      </c>
      <c r="CK35" s="4">
        <f aca="true" t="shared" si="86" ref="CK35:CK60">IF(AE42=3,1,0)</f>
        <v>0</v>
      </c>
      <c r="CL35" s="4">
        <f aca="true" t="shared" si="87" ref="CL35:CL60">IF(AF42=1,1,0)</f>
        <v>0</v>
      </c>
      <c r="CM35" s="4">
        <f aca="true" t="shared" si="88" ref="CM35:CM60">IF(AG42=3,1,0)</f>
        <v>0</v>
      </c>
      <c r="CN35" s="4">
        <f aca="true" t="shared" si="89" ref="CN35:CN60">IF(AH42=3,1,0)</f>
        <v>0</v>
      </c>
      <c r="CO35" s="4">
        <f aca="true" t="shared" si="90" ref="CO35:CO60">IF(AI42=1,1,0)</f>
        <v>0</v>
      </c>
      <c r="CP35" s="4"/>
      <c r="CR35" s="5">
        <f t="shared" si="5"/>
        <v>5</v>
      </c>
      <c r="CS35" s="6">
        <f>AVERAGE(CS2:CS29)</f>
        <v>26.428571428571427</v>
      </c>
      <c r="CT35" s="5">
        <f t="shared" si="6"/>
        <v>1</v>
      </c>
      <c r="CU35" s="6">
        <f>(100/8)*CT35+AVERAGE(CU3:CU29)</f>
        <v>35.64814814814815</v>
      </c>
      <c r="CV35" s="5">
        <f t="shared" si="8"/>
        <v>0</v>
      </c>
      <c r="CW35" s="6">
        <f>(100/7)*CV35+AVERAGE(CW3:CW29)</f>
        <v>13.227513227513224</v>
      </c>
      <c r="CX35" s="7">
        <f>SUM(CF35,CL35,CG35,CI35,CJ35,CK35)</f>
        <v>2</v>
      </c>
      <c r="CY35">
        <f>(100/6)*CX35+AVERAGE(CY3:CY29)</f>
        <v>51.851851851851855</v>
      </c>
      <c r="CZ35">
        <f aca="true" t="shared" si="91" ref="CZ35:CZ60">SUM(BH35:CP35)</f>
        <v>8</v>
      </c>
      <c r="DA35">
        <f t="shared" si="11"/>
        <v>23.529411764705884</v>
      </c>
      <c r="DB35" s="14">
        <f t="shared" si="15"/>
        <v>1.6470588235294117</v>
      </c>
      <c r="DC35">
        <f t="shared" si="12"/>
        <v>94.11764705882354</v>
      </c>
    </row>
    <row r="36" spans="1:107" ht="15">
      <c r="A36" s="11" t="s">
        <v>46</v>
      </c>
      <c r="B36">
        <v>2</v>
      </c>
      <c r="C36">
        <v>1</v>
      </c>
      <c r="D36">
        <v>3</v>
      </c>
      <c r="E36">
        <v>3</v>
      </c>
      <c r="F36">
        <v>4</v>
      </c>
      <c r="G36">
        <v>2</v>
      </c>
      <c r="H36">
        <v>3</v>
      </c>
      <c r="I36">
        <v>1</v>
      </c>
      <c r="J36">
        <v>3</v>
      </c>
      <c r="K36">
        <v>2</v>
      </c>
      <c r="L36">
        <v>2</v>
      </c>
      <c r="M36">
        <v>3</v>
      </c>
      <c r="N36">
        <v>4</v>
      </c>
      <c r="O36">
        <v>2</v>
      </c>
      <c r="P36">
        <v>4</v>
      </c>
      <c r="Q36">
        <v>3</v>
      </c>
      <c r="R36">
        <v>2</v>
      </c>
      <c r="S36">
        <v>1</v>
      </c>
      <c r="T36">
        <v>5</v>
      </c>
      <c r="U36">
        <v>3</v>
      </c>
      <c r="V36">
        <v>1</v>
      </c>
      <c r="W36">
        <v>4</v>
      </c>
      <c r="X36">
        <v>1</v>
      </c>
      <c r="Y36">
        <v>3</v>
      </c>
      <c r="Z36">
        <v>2</v>
      </c>
      <c r="AA36">
        <v>2</v>
      </c>
      <c r="AB36">
        <v>4</v>
      </c>
      <c r="AC36">
        <v>4</v>
      </c>
      <c r="AD36">
        <v>2</v>
      </c>
      <c r="AE36">
        <v>3</v>
      </c>
      <c r="AF36">
        <v>2</v>
      </c>
      <c r="AG36">
        <v>3</v>
      </c>
      <c r="AH36">
        <v>1</v>
      </c>
      <c r="AI36">
        <v>2</v>
      </c>
      <c r="AJ36">
        <v>4</v>
      </c>
      <c r="AK36">
        <v>4</v>
      </c>
      <c r="BH36" s="4">
        <f t="shared" si="57"/>
        <v>0</v>
      </c>
      <c r="BI36" s="4">
        <f t="shared" si="58"/>
        <v>0</v>
      </c>
      <c r="BJ36" s="4">
        <f t="shared" si="59"/>
        <v>0</v>
      </c>
      <c r="BK36" s="4">
        <f t="shared" si="60"/>
        <v>0</v>
      </c>
      <c r="BL36" s="4">
        <f t="shared" si="61"/>
        <v>0</v>
      </c>
      <c r="BM36" s="4">
        <f t="shared" si="62"/>
        <v>0</v>
      </c>
      <c r="BN36" s="4">
        <f t="shared" si="63"/>
        <v>0</v>
      </c>
      <c r="BO36" s="4">
        <f t="shared" si="64"/>
        <v>0</v>
      </c>
      <c r="BP36" s="4">
        <f t="shared" si="65"/>
        <v>0</v>
      </c>
      <c r="BQ36" s="4">
        <f t="shared" si="66"/>
        <v>0</v>
      </c>
      <c r="BR36" s="4">
        <f t="shared" si="67"/>
        <v>0</v>
      </c>
      <c r="BS36" s="4">
        <f t="shared" si="68"/>
        <v>0</v>
      </c>
      <c r="BT36" s="4">
        <f t="shared" si="69"/>
        <v>0</v>
      </c>
      <c r="BU36" s="4">
        <f t="shared" si="70"/>
        <v>0</v>
      </c>
      <c r="BV36" s="4">
        <f t="shared" si="71"/>
        <v>0</v>
      </c>
      <c r="BW36" s="4">
        <f t="shared" si="72"/>
        <v>0</v>
      </c>
      <c r="BX36" s="4">
        <f t="shared" si="73"/>
        <v>0</v>
      </c>
      <c r="BY36" s="4">
        <f t="shared" si="74"/>
        <v>0</v>
      </c>
      <c r="BZ36" s="4">
        <f t="shared" si="75"/>
        <v>0</v>
      </c>
      <c r="CA36" s="4">
        <f t="shared" si="76"/>
        <v>0</v>
      </c>
      <c r="CB36" s="4">
        <f t="shared" si="77"/>
        <v>0</v>
      </c>
      <c r="CC36" s="4">
        <f t="shared" si="78"/>
        <v>0</v>
      </c>
      <c r="CD36" s="4">
        <f t="shared" si="79"/>
        <v>0</v>
      </c>
      <c r="CE36" s="4">
        <f t="shared" si="80"/>
        <v>0</v>
      </c>
      <c r="CF36" s="4">
        <f t="shared" si="81"/>
        <v>0</v>
      </c>
      <c r="CG36" s="4">
        <f t="shared" si="82"/>
        <v>0</v>
      </c>
      <c r="CH36" s="4">
        <f t="shared" si="83"/>
        <v>0</v>
      </c>
      <c r="CI36" s="4">
        <f t="shared" si="84"/>
        <v>0</v>
      </c>
      <c r="CJ36" s="4">
        <f t="shared" si="85"/>
        <v>0</v>
      </c>
      <c r="CK36" s="4">
        <f t="shared" si="86"/>
        <v>0</v>
      </c>
      <c r="CL36" s="4">
        <f t="shared" si="87"/>
        <v>0</v>
      </c>
      <c r="CM36" s="4">
        <f t="shared" si="88"/>
        <v>0</v>
      </c>
      <c r="CN36" s="4">
        <f t="shared" si="89"/>
        <v>0</v>
      </c>
      <c r="CO36" s="4">
        <f t="shared" si="90"/>
        <v>0</v>
      </c>
      <c r="CP36" s="4"/>
      <c r="CR36" s="5"/>
      <c r="CS36" s="6"/>
      <c r="CT36" s="5"/>
      <c r="CU36" s="6"/>
      <c r="CV36" s="5"/>
      <c r="CW36" s="6"/>
      <c r="CX36" s="7"/>
      <c r="CZ36">
        <f t="shared" si="91"/>
        <v>0</v>
      </c>
      <c r="DA36">
        <f t="shared" si="11"/>
        <v>0</v>
      </c>
      <c r="DB36" s="14">
        <f t="shared" si="15"/>
        <v>0</v>
      </c>
      <c r="DC36">
        <f t="shared" si="12"/>
        <v>0</v>
      </c>
    </row>
    <row r="37" spans="1:107" ht="15">
      <c r="A37" s="10"/>
      <c r="BH37" s="4">
        <f t="shared" si="57"/>
        <v>1</v>
      </c>
      <c r="BI37" s="4">
        <f t="shared" si="58"/>
        <v>0</v>
      </c>
      <c r="BJ37" s="4">
        <f t="shared" si="59"/>
        <v>1</v>
      </c>
      <c r="BK37" s="4">
        <f t="shared" si="60"/>
        <v>1</v>
      </c>
      <c r="BL37" s="4">
        <f t="shared" si="61"/>
        <v>1</v>
      </c>
      <c r="BM37" s="4">
        <f t="shared" si="62"/>
        <v>1</v>
      </c>
      <c r="BN37" s="4">
        <f t="shared" si="63"/>
        <v>1</v>
      </c>
      <c r="BO37" s="4">
        <f t="shared" si="64"/>
        <v>1</v>
      </c>
      <c r="BP37" s="4">
        <f t="shared" si="65"/>
        <v>1</v>
      </c>
      <c r="BQ37" s="4">
        <f t="shared" si="66"/>
        <v>1</v>
      </c>
      <c r="BR37" s="4">
        <f t="shared" si="67"/>
        <v>1</v>
      </c>
      <c r="BS37" s="4">
        <f t="shared" si="68"/>
        <v>1</v>
      </c>
      <c r="BT37" s="4">
        <f t="shared" si="69"/>
        <v>1</v>
      </c>
      <c r="BU37" s="4">
        <f t="shared" si="70"/>
        <v>1</v>
      </c>
      <c r="BV37" s="4">
        <f t="shared" si="71"/>
        <v>1</v>
      </c>
      <c r="BW37" s="4">
        <f t="shared" si="72"/>
        <v>1</v>
      </c>
      <c r="BX37" s="4">
        <f t="shared" si="73"/>
        <v>0</v>
      </c>
      <c r="BY37" s="4">
        <f t="shared" si="74"/>
        <v>1</v>
      </c>
      <c r="BZ37" s="4">
        <f t="shared" si="75"/>
        <v>1</v>
      </c>
      <c r="CA37" s="4">
        <f t="shared" si="76"/>
        <v>1</v>
      </c>
      <c r="CB37" s="4">
        <f t="shared" si="77"/>
        <v>1</v>
      </c>
      <c r="CC37" s="4">
        <f t="shared" si="78"/>
        <v>1</v>
      </c>
      <c r="CD37" s="4">
        <f t="shared" si="79"/>
        <v>1</v>
      </c>
      <c r="CE37" s="4">
        <f t="shared" si="80"/>
        <v>0</v>
      </c>
      <c r="CF37" s="4">
        <f t="shared" si="81"/>
        <v>1</v>
      </c>
      <c r="CG37" s="4">
        <f t="shared" si="82"/>
        <v>1</v>
      </c>
      <c r="CH37" s="4">
        <f t="shared" si="83"/>
        <v>1</v>
      </c>
      <c r="CI37" s="4">
        <f t="shared" si="84"/>
        <v>1</v>
      </c>
      <c r="CJ37" s="4">
        <f t="shared" si="85"/>
        <v>1</v>
      </c>
      <c r="CK37" s="4">
        <f t="shared" si="86"/>
        <v>0</v>
      </c>
      <c r="CL37" s="4">
        <f t="shared" si="87"/>
        <v>1</v>
      </c>
      <c r="CM37" s="4">
        <f t="shared" si="88"/>
        <v>1</v>
      </c>
      <c r="CN37" s="4">
        <f t="shared" si="89"/>
        <v>0</v>
      </c>
      <c r="CO37" s="4">
        <f t="shared" si="90"/>
        <v>0</v>
      </c>
      <c r="CP37" s="4"/>
      <c r="CR37" s="5">
        <f t="shared" si="5"/>
        <v>10</v>
      </c>
      <c r="CS37" s="6">
        <f aca="true" t="shared" si="92" ref="CS37:CS60">(100/10)*CR37</f>
        <v>100</v>
      </c>
      <c r="CT37" s="5">
        <f t="shared" si="6"/>
        <v>6</v>
      </c>
      <c r="CU37" s="6">
        <f t="shared" si="7"/>
        <v>75</v>
      </c>
      <c r="CV37" s="5">
        <f t="shared" si="8"/>
        <v>6</v>
      </c>
      <c r="CW37" s="6">
        <f t="shared" si="9"/>
        <v>85.71428571428572</v>
      </c>
      <c r="CX37" s="7">
        <f aca="true" t="shared" si="93" ref="CX37:CX60">SUM(CF37,CL37,CG37,CI37,CJ37,CK37)</f>
        <v>5</v>
      </c>
      <c r="CY37">
        <f t="shared" si="10"/>
        <v>83.33333333333334</v>
      </c>
      <c r="CZ37">
        <f t="shared" si="91"/>
        <v>28</v>
      </c>
      <c r="DA37">
        <f t="shared" si="11"/>
        <v>82.3529411764706</v>
      </c>
      <c r="DB37" s="14">
        <f t="shared" si="15"/>
        <v>5.764705882352941</v>
      </c>
      <c r="DC37">
        <f t="shared" si="12"/>
        <v>329.4117647058824</v>
      </c>
    </row>
    <row r="38" spans="1:106" ht="15">
      <c r="A38" s="10"/>
      <c r="B38" s="32">
        <v>1</v>
      </c>
      <c r="C38" s="32">
        <v>2</v>
      </c>
      <c r="D38" s="32">
        <v>3</v>
      </c>
      <c r="E38" s="32">
        <v>4</v>
      </c>
      <c r="F38" s="32">
        <v>5</v>
      </c>
      <c r="G38" s="32">
        <v>6</v>
      </c>
      <c r="H38" s="32">
        <v>7</v>
      </c>
      <c r="I38" s="32">
        <v>8</v>
      </c>
      <c r="J38" s="32">
        <v>9</v>
      </c>
      <c r="K38" s="32">
        <v>10</v>
      </c>
      <c r="L38" s="32">
        <v>11</v>
      </c>
      <c r="M38" s="32">
        <v>12</v>
      </c>
      <c r="N38" s="32">
        <v>13</v>
      </c>
      <c r="O38" s="32">
        <v>14</v>
      </c>
      <c r="P38" s="32">
        <v>15</v>
      </c>
      <c r="Q38" s="32">
        <v>16</v>
      </c>
      <c r="R38" s="32">
        <v>17</v>
      </c>
      <c r="S38" s="32">
        <v>18</v>
      </c>
      <c r="T38" s="32">
        <v>19</v>
      </c>
      <c r="U38" s="32">
        <v>20</v>
      </c>
      <c r="V38" s="32">
        <v>21</v>
      </c>
      <c r="W38" s="32">
        <v>22</v>
      </c>
      <c r="X38" s="32">
        <v>23</v>
      </c>
      <c r="Y38" s="32">
        <v>24</v>
      </c>
      <c r="Z38" s="32">
        <v>25</v>
      </c>
      <c r="AA38" s="32">
        <v>26</v>
      </c>
      <c r="AB38" s="32">
        <v>27</v>
      </c>
      <c r="AC38" s="32">
        <v>28</v>
      </c>
      <c r="AD38" s="32">
        <v>29</v>
      </c>
      <c r="AE38" s="32">
        <v>30</v>
      </c>
      <c r="AF38" s="32">
        <v>31</v>
      </c>
      <c r="AG38" s="8">
        <v>32</v>
      </c>
      <c r="AH38" s="8">
        <v>33</v>
      </c>
      <c r="AI38" s="8">
        <v>34</v>
      </c>
      <c r="AJ38" s="8">
        <v>35</v>
      </c>
      <c r="AK38" s="8">
        <v>36</v>
      </c>
      <c r="BH38" s="4">
        <f t="shared" si="57"/>
        <v>0</v>
      </c>
      <c r="BI38" s="4">
        <f t="shared" si="58"/>
        <v>0</v>
      </c>
      <c r="BJ38" s="4">
        <f t="shared" si="59"/>
        <v>0</v>
      </c>
      <c r="BK38" s="4">
        <f t="shared" si="60"/>
        <v>0</v>
      </c>
      <c r="BL38" s="4">
        <f t="shared" si="61"/>
        <v>0</v>
      </c>
      <c r="BM38" s="4">
        <f t="shared" si="62"/>
        <v>0</v>
      </c>
      <c r="BN38" s="4">
        <f t="shared" si="63"/>
        <v>0</v>
      </c>
      <c r="BO38" s="4">
        <f t="shared" si="64"/>
        <v>0</v>
      </c>
      <c r="BP38" s="4">
        <f t="shared" si="65"/>
        <v>0</v>
      </c>
      <c r="BQ38" s="4">
        <f t="shared" si="66"/>
        <v>0</v>
      </c>
      <c r="BR38" s="4">
        <f t="shared" si="67"/>
        <v>0</v>
      </c>
      <c r="BS38" s="4">
        <f t="shared" si="68"/>
        <v>0</v>
      </c>
      <c r="BT38" s="4">
        <f t="shared" si="69"/>
        <v>0</v>
      </c>
      <c r="BU38" s="4">
        <f t="shared" si="70"/>
        <v>0</v>
      </c>
      <c r="BV38" s="4">
        <f t="shared" si="71"/>
        <v>0</v>
      </c>
      <c r="BW38" s="4">
        <f t="shared" si="72"/>
        <v>0</v>
      </c>
      <c r="BX38" s="4">
        <f t="shared" si="73"/>
        <v>0</v>
      </c>
      <c r="BY38" s="4">
        <f t="shared" si="74"/>
        <v>0</v>
      </c>
      <c r="BZ38" s="4">
        <f t="shared" si="75"/>
        <v>0</v>
      </c>
      <c r="CA38" s="4">
        <f t="shared" si="76"/>
        <v>0</v>
      </c>
      <c r="CB38" s="4">
        <f t="shared" si="77"/>
        <v>0</v>
      </c>
      <c r="CC38" s="4">
        <f t="shared" si="78"/>
        <v>0</v>
      </c>
      <c r="CD38" s="4">
        <f t="shared" si="79"/>
        <v>0</v>
      </c>
      <c r="CE38" s="4">
        <f t="shared" si="80"/>
        <v>0</v>
      </c>
      <c r="CF38" s="4">
        <f t="shared" si="81"/>
        <v>0</v>
      </c>
      <c r="CG38" s="4">
        <f t="shared" si="82"/>
        <v>0</v>
      </c>
      <c r="CH38" s="4">
        <f t="shared" si="83"/>
        <v>0</v>
      </c>
      <c r="CI38" s="4">
        <f t="shared" si="84"/>
        <v>0</v>
      </c>
      <c r="CJ38" s="4">
        <f t="shared" si="85"/>
        <v>0</v>
      </c>
      <c r="CK38" s="4">
        <f t="shared" si="86"/>
        <v>0</v>
      </c>
      <c r="CL38" s="4">
        <f t="shared" si="87"/>
        <v>0</v>
      </c>
      <c r="CM38" s="4">
        <f t="shared" si="88"/>
        <v>0</v>
      </c>
      <c r="CN38" s="4">
        <f t="shared" si="89"/>
        <v>0</v>
      </c>
      <c r="CO38" s="4">
        <f t="shared" si="90"/>
        <v>0</v>
      </c>
      <c r="CP38" s="4"/>
      <c r="CR38" s="5">
        <f t="shared" si="5"/>
        <v>0</v>
      </c>
      <c r="CS38" s="6">
        <f t="shared" si="92"/>
        <v>0</v>
      </c>
      <c r="CT38" s="5">
        <f t="shared" si="6"/>
        <v>0</v>
      </c>
      <c r="CU38" s="6">
        <f t="shared" si="7"/>
        <v>0</v>
      </c>
      <c r="CV38" s="5">
        <f t="shared" si="8"/>
        <v>0</v>
      </c>
      <c r="CW38" s="6">
        <f t="shared" si="9"/>
        <v>0</v>
      </c>
      <c r="CX38" s="7">
        <f t="shared" si="93"/>
        <v>0</v>
      </c>
      <c r="CY38">
        <f t="shared" si="10"/>
        <v>0</v>
      </c>
      <c r="CZ38">
        <f t="shared" si="91"/>
        <v>0</v>
      </c>
      <c r="DA38">
        <f t="shared" si="11"/>
        <v>0</v>
      </c>
      <c r="DB38" s="14"/>
    </row>
    <row r="39" spans="1:107" ht="15">
      <c r="A39" s="11"/>
      <c r="B39" s="17">
        <f>COUNTIF(B3:B36,"=1")</f>
        <v>1</v>
      </c>
      <c r="C39" s="17">
        <f>COUNTIF(C3:C36,"=1")</f>
        <v>12</v>
      </c>
      <c r="D39" s="17">
        <f aca="true" t="shared" si="94" ref="D39:AF39">COUNTIF(D3:D29,"=1")</f>
        <v>1</v>
      </c>
      <c r="E39" s="17">
        <f t="shared" si="94"/>
        <v>5</v>
      </c>
      <c r="F39" s="17">
        <f t="shared" si="94"/>
        <v>1</v>
      </c>
      <c r="G39" s="17">
        <f t="shared" si="94"/>
        <v>12</v>
      </c>
      <c r="H39" s="17">
        <f t="shared" si="94"/>
        <v>14</v>
      </c>
      <c r="I39" s="17">
        <f t="shared" si="94"/>
        <v>19</v>
      </c>
      <c r="J39" s="17">
        <f t="shared" si="94"/>
        <v>12</v>
      </c>
      <c r="K39" s="17">
        <f t="shared" si="94"/>
        <v>7</v>
      </c>
      <c r="L39" s="15">
        <f t="shared" si="94"/>
        <v>14</v>
      </c>
      <c r="M39" s="17">
        <f t="shared" si="94"/>
        <v>2</v>
      </c>
      <c r="N39" s="17">
        <f t="shared" si="94"/>
        <v>4</v>
      </c>
      <c r="O39" s="17">
        <f t="shared" si="94"/>
        <v>5</v>
      </c>
      <c r="P39" s="17">
        <f t="shared" si="94"/>
        <v>5</v>
      </c>
      <c r="Q39" s="17">
        <f t="shared" si="94"/>
        <v>4</v>
      </c>
      <c r="R39" s="17">
        <f t="shared" si="94"/>
        <v>12</v>
      </c>
      <c r="S39" s="17">
        <f t="shared" si="94"/>
        <v>6</v>
      </c>
      <c r="T39" s="17">
        <f t="shared" si="94"/>
        <v>5</v>
      </c>
      <c r="U39" s="17">
        <f t="shared" si="94"/>
        <v>4</v>
      </c>
      <c r="V39" s="15">
        <f t="shared" si="94"/>
        <v>10</v>
      </c>
      <c r="W39" s="15">
        <f t="shared" si="94"/>
        <v>2</v>
      </c>
      <c r="X39" s="17">
        <f t="shared" si="94"/>
        <v>3</v>
      </c>
      <c r="Y39" s="15">
        <f t="shared" si="94"/>
        <v>3</v>
      </c>
      <c r="Z39" s="17">
        <f t="shared" si="94"/>
        <v>10</v>
      </c>
      <c r="AA39" s="15">
        <f t="shared" si="94"/>
        <v>2</v>
      </c>
      <c r="AB39" s="17">
        <f t="shared" si="94"/>
        <v>0</v>
      </c>
      <c r="AC39" s="15">
        <f t="shared" si="94"/>
        <v>1</v>
      </c>
      <c r="AD39" s="17">
        <f t="shared" si="94"/>
        <v>7</v>
      </c>
      <c r="AE39" s="17">
        <f t="shared" si="94"/>
        <v>3</v>
      </c>
      <c r="AF39" s="15">
        <f t="shared" si="94"/>
        <v>4</v>
      </c>
      <c r="AG39" s="1">
        <v>4</v>
      </c>
      <c r="AH39" s="1">
        <v>3</v>
      </c>
      <c r="AI39" s="1">
        <v>4</v>
      </c>
      <c r="AJ39" s="1">
        <v>1</v>
      </c>
      <c r="AK39" s="1">
        <v>3</v>
      </c>
      <c r="BH39" s="4">
        <f t="shared" si="57"/>
        <v>1</v>
      </c>
      <c r="BI39" s="4">
        <f t="shared" si="58"/>
        <v>1</v>
      </c>
      <c r="BJ39" s="4">
        <f t="shared" si="59"/>
        <v>0</v>
      </c>
      <c r="BK39" s="4">
        <f t="shared" si="60"/>
        <v>1</v>
      </c>
      <c r="BL39" s="4">
        <f t="shared" si="61"/>
        <v>1</v>
      </c>
      <c r="BM39" s="4">
        <f t="shared" si="62"/>
        <v>1</v>
      </c>
      <c r="BN39" s="4">
        <f t="shared" si="63"/>
        <v>1</v>
      </c>
      <c r="BO39" s="4">
        <f t="shared" si="64"/>
        <v>1</v>
      </c>
      <c r="BP39" s="4">
        <f t="shared" si="65"/>
        <v>1</v>
      </c>
      <c r="BQ39" s="4">
        <f t="shared" si="66"/>
        <v>1</v>
      </c>
      <c r="BR39" s="4">
        <f t="shared" si="67"/>
        <v>1</v>
      </c>
      <c r="BS39" s="4">
        <f t="shared" si="68"/>
        <v>1</v>
      </c>
      <c r="BT39" s="4">
        <f t="shared" si="69"/>
        <v>1</v>
      </c>
      <c r="BU39" s="4">
        <f t="shared" si="70"/>
        <v>1</v>
      </c>
      <c r="BV39" s="4">
        <f t="shared" si="71"/>
        <v>1</v>
      </c>
      <c r="BW39" s="4">
        <f t="shared" si="72"/>
        <v>1</v>
      </c>
      <c r="BX39" s="4">
        <f t="shared" si="73"/>
        <v>0</v>
      </c>
      <c r="BY39" s="4">
        <f t="shared" si="74"/>
        <v>1</v>
      </c>
      <c r="BZ39" s="4">
        <f t="shared" si="75"/>
        <v>1</v>
      </c>
      <c r="CA39" s="4">
        <f t="shared" si="76"/>
        <v>1</v>
      </c>
      <c r="CB39" s="4">
        <f t="shared" si="77"/>
        <v>1</v>
      </c>
      <c r="CC39" s="4">
        <f t="shared" si="78"/>
        <v>1</v>
      </c>
      <c r="CD39" s="4">
        <f t="shared" si="79"/>
        <v>1</v>
      </c>
      <c r="CE39" s="4">
        <f t="shared" si="80"/>
        <v>1</v>
      </c>
      <c r="CF39" s="4">
        <f t="shared" si="81"/>
        <v>1</v>
      </c>
      <c r="CG39" s="4">
        <f t="shared" si="82"/>
        <v>1</v>
      </c>
      <c r="CH39" s="4">
        <f t="shared" si="83"/>
        <v>1</v>
      </c>
      <c r="CI39" s="4">
        <f t="shared" si="84"/>
        <v>1</v>
      </c>
      <c r="CJ39" s="4">
        <f t="shared" si="85"/>
        <v>1</v>
      </c>
      <c r="CK39" s="4">
        <f t="shared" si="86"/>
        <v>1</v>
      </c>
      <c r="CL39" s="4">
        <f t="shared" si="87"/>
        <v>1</v>
      </c>
      <c r="CM39" s="4">
        <f t="shared" si="88"/>
        <v>1</v>
      </c>
      <c r="CN39" s="4">
        <f t="shared" si="89"/>
        <v>1</v>
      </c>
      <c r="CO39" s="4">
        <f t="shared" si="90"/>
        <v>0</v>
      </c>
      <c r="CP39" s="4"/>
      <c r="CR39" s="5">
        <f t="shared" si="5"/>
        <v>10</v>
      </c>
      <c r="CS39" s="6">
        <f t="shared" si="92"/>
        <v>100</v>
      </c>
      <c r="CT39" s="5">
        <f t="shared" si="6"/>
        <v>7</v>
      </c>
      <c r="CU39" s="6">
        <f t="shared" si="7"/>
        <v>87.5</v>
      </c>
      <c r="CV39" s="5">
        <f t="shared" si="8"/>
        <v>6</v>
      </c>
      <c r="CW39" s="6">
        <f t="shared" si="9"/>
        <v>85.71428571428572</v>
      </c>
      <c r="CX39" s="7">
        <f t="shared" si="93"/>
        <v>6</v>
      </c>
      <c r="CY39">
        <f t="shared" si="10"/>
        <v>100</v>
      </c>
      <c r="CZ39">
        <f t="shared" si="91"/>
        <v>31</v>
      </c>
      <c r="DA39">
        <f t="shared" si="11"/>
        <v>91.1764705882353</v>
      </c>
      <c r="DB39" s="14">
        <f aca="true" t="shared" si="95" ref="DB39:DB60">(7/34)*CZ39</f>
        <v>6.38235294117647</v>
      </c>
      <c r="DC39">
        <f aca="true" t="shared" si="96" ref="DC39:DC60">(400/34)*CZ39</f>
        <v>364.7058823529412</v>
      </c>
    </row>
    <row r="40" spans="1:107" ht="15">
      <c r="A40" s="11"/>
      <c r="B40" s="17">
        <f aca="true" t="shared" si="97" ref="B40:AK40">COUNTIF(B3:B29,"=2")</f>
        <v>1</v>
      </c>
      <c r="C40" s="15">
        <f t="shared" si="97"/>
        <v>10</v>
      </c>
      <c r="D40" s="17">
        <f t="shared" si="97"/>
        <v>4</v>
      </c>
      <c r="E40" s="17">
        <f t="shared" si="97"/>
        <v>4</v>
      </c>
      <c r="F40" s="17">
        <f t="shared" si="97"/>
        <v>7</v>
      </c>
      <c r="G40" s="17">
        <f t="shared" si="97"/>
        <v>1</v>
      </c>
      <c r="H40" s="17">
        <f t="shared" si="97"/>
        <v>2</v>
      </c>
      <c r="I40" s="15">
        <f t="shared" si="97"/>
        <v>0</v>
      </c>
      <c r="J40" s="17">
        <f t="shared" si="97"/>
        <v>7</v>
      </c>
      <c r="K40" s="15">
        <f t="shared" si="97"/>
        <v>2</v>
      </c>
      <c r="L40" s="17">
        <f t="shared" si="97"/>
        <v>5</v>
      </c>
      <c r="M40" s="17">
        <f t="shared" si="97"/>
        <v>3</v>
      </c>
      <c r="N40" s="17">
        <f t="shared" si="97"/>
        <v>11</v>
      </c>
      <c r="O40" s="17">
        <f t="shared" si="97"/>
        <v>13</v>
      </c>
      <c r="P40" s="15">
        <f t="shared" si="97"/>
        <v>3</v>
      </c>
      <c r="Q40" s="17">
        <f t="shared" si="97"/>
        <v>4</v>
      </c>
      <c r="R40" s="17">
        <f t="shared" si="97"/>
        <v>3</v>
      </c>
      <c r="S40" s="17">
        <f t="shared" si="97"/>
        <v>3</v>
      </c>
      <c r="T40" s="17">
        <f t="shared" si="97"/>
        <v>13</v>
      </c>
      <c r="U40" s="15">
        <f t="shared" si="97"/>
        <v>4</v>
      </c>
      <c r="V40" s="17">
        <f t="shared" si="97"/>
        <v>5</v>
      </c>
      <c r="W40" s="17">
        <f t="shared" si="97"/>
        <v>4</v>
      </c>
      <c r="X40" s="15">
        <f t="shared" si="97"/>
        <v>9</v>
      </c>
      <c r="Y40" s="17">
        <f t="shared" si="97"/>
        <v>5</v>
      </c>
      <c r="Z40" s="17">
        <f t="shared" si="97"/>
        <v>9</v>
      </c>
      <c r="AA40" s="17">
        <f t="shared" si="97"/>
        <v>10</v>
      </c>
      <c r="AB40" s="17">
        <f t="shared" si="97"/>
        <v>2</v>
      </c>
      <c r="AC40" s="17">
        <f t="shared" si="97"/>
        <v>1</v>
      </c>
      <c r="AD40" s="17">
        <f t="shared" si="97"/>
        <v>14</v>
      </c>
      <c r="AE40" s="17">
        <f t="shared" si="97"/>
        <v>2</v>
      </c>
      <c r="AF40" s="17">
        <f t="shared" si="97"/>
        <v>8</v>
      </c>
      <c r="AG40" s="17">
        <f t="shared" si="97"/>
        <v>2</v>
      </c>
      <c r="AH40" s="17">
        <f t="shared" si="97"/>
        <v>6</v>
      </c>
      <c r="AI40" s="17">
        <f t="shared" si="97"/>
        <v>7</v>
      </c>
      <c r="AJ40" s="17">
        <f t="shared" si="97"/>
        <v>9</v>
      </c>
      <c r="AK40" s="17">
        <f t="shared" si="97"/>
        <v>5</v>
      </c>
      <c r="BH40" s="4">
        <f t="shared" si="57"/>
        <v>1</v>
      </c>
      <c r="BI40" s="4">
        <f t="shared" si="58"/>
        <v>0</v>
      </c>
      <c r="BJ40" s="4">
        <f t="shared" si="59"/>
        <v>1</v>
      </c>
      <c r="BK40" s="4">
        <f t="shared" si="60"/>
        <v>1</v>
      </c>
      <c r="BL40" s="4">
        <f t="shared" si="61"/>
        <v>1</v>
      </c>
      <c r="BM40" s="4">
        <f t="shared" si="62"/>
        <v>1</v>
      </c>
      <c r="BN40" s="4">
        <f t="shared" si="63"/>
        <v>1</v>
      </c>
      <c r="BO40" s="4">
        <f t="shared" si="64"/>
        <v>1</v>
      </c>
      <c r="BP40" s="4">
        <f t="shared" si="65"/>
        <v>1</v>
      </c>
      <c r="BQ40" s="4">
        <f t="shared" si="66"/>
        <v>1</v>
      </c>
      <c r="BR40" s="4">
        <f t="shared" si="67"/>
        <v>1</v>
      </c>
      <c r="BS40" s="4">
        <f t="shared" si="68"/>
        <v>1</v>
      </c>
      <c r="BT40" s="4">
        <f t="shared" si="69"/>
        <v>0</v>
      </c>
      <c r="BU40" s="4">
        <f t="shared" si="70"/>
        <v>1</v>
      </c>
      <c r="BV40" s="4">
        <f t="shared" si="71"/>
        <v>1</v>
      </c>
      <c r="BW40" s="4">
        <f t="shared" si="72"/>
        <v>1</v>
      </c>
      <c r="BX40" s="4">
        <f t="shared" si="73"/>
        <v>0</v>
      </c>
      <c r="BY40" s="4">
        <f t="shared" si="74"/>
        <v>1</v>
      </c>
      <c r="BZ40" s="4">
        <f t="shared" si="75"/>
        <v>1</v>
      </c>
      <c r="CA40" s="4">
        <f t="shared" si="76"/>
        <v>1</v>
      </c>
      <c r="CB40" s="4">
        <f t="shared" si="77"/>
        <v>0</v>
      </c>
      <c r="CC40" s="4">
        <f t="shared" si="78"/>
        <v>1</v>
      </c>
      <c r="CD40" s="4">
        <f t="shared" si="79"/>
        <v>1</v>
      </c>
      <c r="CE40" s="4">
        <f t="shared" si="80"/>
        <v>1</v>
      </c>
      <c r="CF40" s="4">
        <f t="shared" si="81"/>
        <v>0</v>
      </c>
      <c r="CG40" s="4">
        <f t="shared" si="82"/>
        <v>1</v>
      </c>
      <c r="CH40" s="4">
        <f t="shared" si="83"/>
        <v>0</v>
      </c>
      <c r="CI40" s="4">
        <f t="shared" si="84"/>
        <v>0</v>
      </c>
      <c r="CJ40" s="4">
        <f t="shared" si="85"/>
        <v>1</v>
      </c>
      <c r="CK40" s="4">
        <f t="shared" si="86"/>
        <v>1</v>
      </c>
      <c r="CL40" s="4">
        <f t="shared" si="87"/>
        <v>1</v>
      </c>
      <c r="CM40" s="4">
        <f t="shared" si="88"/>
        <v>0</v>
      </c>
      <c r="CN40" s="4">
        <f t="shared" si="89"/>
        <v>1</v>
      </c>
      <c r="CO40" s="4">
        <f t="shared" si="90"/>
        <v>0</v>
      </c>
      <c r="CP40" s="4"/>
      <c r="CR40" s="5">
        <f t="shared" si="5"/>
        <v>9</v>
      </c>
      <c r="CS40" s="6">
        <f t="shared" si="92"/>
        <v>90</v>
      </c>
      <c r="CT40" s="5">
        <f t="shared" si="6"/>
        <v>6</v>
      </c>
      <c r="CU40" s="6">
        <f t="shared" si="7"/>
        <v>75</v>
      </c>
      <c r="CV40" s="5">
        <f t="shared" si="8"/>
        <v>5</v>
      </c>
      <c r="CW40" s="6">
        <f t="shared" si="9"/>
        <v>71.42857142857143</v>
      </c>
      <c r="CX40" s="7">
        <f t="shared" si="93"/>
        <v>4</v>
      </c>
      <c r="CY40">
        <f t="shared" si="10"/>
        <v>66.66666666666667</v>
      </c>
      <c r="CZ40">
        <f t="shared" si="91"/>
        <v>25</v>
      </c>
      <c r="DA40">
        <f t="shared" si="11"/>
        <v>73.52941176470588</v>
      </c>
      <c r="DB40" s="14">
        <f t="shared" si="95"/>
        <v>5.147058823529411</v>
      </c>
      <c r="DC40">
        <f t="shared" si="96"/>
        <v>294.11764705882354</v>
      </c>
    </row>
    <row r="41" spans="1:107" ht="15">
      <c r="A41" s="11"/>
      <c r="B41" s="15">
        <f aca="true" t="shared" si="98" ref="B41:AK41">COUNTIF(B3:B29,"=3")</f>
        <v>13</v>
      </c>
      <c r="C41" s="17">
        <f t="shared" si="98"/>
        <v>1</v>
      </c>
      <c r="D41" s="15">
        <f t="shared" si="98"/>
        <v>14</v>
      </c>
      <c r="E41" s="15">
        <f t="shared" si="98"/>
        <v>16</v>
      </c>
      <c r="F41" s="17">
        <f t="shared" si="98"/>
        <v>3</v>
      </c>
      <c r="G41" s="17">
        <f t="shared" si="98"/>
        <v>12</v>
      </c>
      <c r="H41" s="17">
        <f t="shared" si="98"/>
        <v>3</v>
      </c>
      <c r="I41" s="17">
        <f t="shared" si="98"/>
        <v>4</v>
      </c>
      <c r="J41" s="15">
        <f t="shared" si="98"/>
        <v>1</v>
      </c>
      <c r="K41" s="17">
        <f t="shared" si="98"/>
        <v>14</v>
      </c>
      <c r="L41" s="17">
        <f t="shared" si="98"/>
        <v>4</v>
      </c>
      <c r="M41" s="15">
        <f t="shared" si="98"/>
        <v>14</v>
      </c>
      <c r="N41" s="17">
        <f t="shared" si="98"/>
        <v>7</v>
      </c>
      <c r="O41" s="17">
        <f t="shared" si="98"/>
        <v>6</v>
      </c>
      <c r="P41" s="17">
        <f t="shared" si="98"/>
        <v>5</v>
      </c>
      <c r="Q41" s="15">
        <f t="shared" si="98"/>
        <v>12</v>
      </c>
      <c r="R41" s="15">
        <f t="shared" si="98"/>
        <v>5</v>
      </c>
      <c r="S41" s="15">
        <f t="shared" si="98"/>
        <v>9</v>
      </c>
      <c r="T41" s="17">
        <f t="shared" si="98"/>
        <v>4</v>
      </c>
      <c r="U41" s="17">
        <f t="shared" si="98"/>
        <v>10</v>
      </c>
      <c r="V41" s="17">
        <f t="shared" si="98"/>
        <v>6</v>
      </c>
      <c r="W41" s="17">
        <f t="shared" si="98"/>
        <v>9</v>
      </c>
      <c r="X41" s="17">
        <f t="shared" si="98"/>
        <v>2</v>
      </c>
      <c r="Y41" s="17">
        <f t="shared" si="98"/>
        <v>9</v>
      </c>
      <c r="Z41" s="15">
        <f t="shared" si="98"/>
        <v>3</v>
      </c>
      <c r="AA41" s="17">
        <f t="shared" si="98"/>
        <v>9</v>
      </c>
      <c r="AB41" s="15">
        <f t="shared" si="98"/>
        <v>3</v>
      </c>
      <c r="AC41" s="17">
        <f t="shared" si="98"/>
        <v>3</v>
      </c>
      <c r="AD41" s="15">
        <f t="shared" si="98"/>
        <v>4</v>
      </c>
      <c r="AE41" s="15">
        <f t="shared" si="98"/>
        <v>5</v>
      </c>
      <c r="AF41" s="17">
        <f t="shared" si="98"/>
        <v>11</v>
      </c>
      <c r="AG41" s="17">
        <f t="shared" si="98"/>
        <v>6</v>
      </c>
      <c r="AH41" s="17">
        <f t="shared" si="98"/>
        <v>6</v>
      </c>
      <c r="AI41" s="17">
        <f t="shared" si="98"/>
        <v>9</v>
      </c>
      <c r="AJ41" s="17">
        <f t="shared" si="98"/>
        <v>6</v>
      </c>
      <c r="AK41" s="17">
        <f t="shared" si="98"/>
        <v>14</v>
      </c>
      <c r="BH41" s="4">
        <f t="shared" si="57"/>
        <v>1</v>
      </c>
      <c r="BI41" s="4">
        <f t="shared" si="58"/>
        <v>0</v>
      </c>
      <c r="BJ41" s="4">
        <f t="shared" si="59"/>
        <v>1</v>
      </c>
      <c r="BK41" s="4">
        <f t="shared" si="60"/>
        <v>1</v>
      </c>
      <c r="BL41" s="4">
        <f t="shared" si="61"/>
        <v>1</v>
      </c>
      <c r="BM41" s="4">
        <f t="shared" si="62"/>
        <v>1</v>
      </c>
      <c r="BN41" s="4">
        <f t="shared" si="63"/>
        <v>1</v>
      </c>
      <c r="BO41" s="4">
        <f t="shared" si="64"/>
        <v>1</v>
      </c>
      <c r="BP41" s="4">
        <f t="shared" si="65"/>
        <v>0</v>
      </c>
      <c r="BQ41" s="4">
        <f t="shared" si="66"/>
        <v>1</v>
      </c>
      <c r="BR41" s="4">
        <f t="shared" si="67"/>
        <v>1</v>
      </c>
      <c r="BS41" s="4">
        <f t="shared" si="68"/>
        <v>0</v>
      </c>
      <c r="BT41" s="4">
        <f t="shared" si="69"/>
        <v>1</v>
      </c>
      <c r="BU41" s="4">
        <f t="shared" si="70"/>
        <v>1</v>
      </c>
      <c r="BV41" s="4">
        <f t="shared" si="71"/>
        <v>1</v>
      </c>
      <c r="BW41" s="4">
        <f t="shared" si="72"/>
        <v>1</v>
      </c>
      <c r="BX41" s="4">
        <f t="shared" si="73"/>
        <v>0</v>
      </c>
      <c r="BY41" s="4">
        <f t="shared" si="74"/>
        <v>1</v>
      </c>
      <c r="BZ41" s="4">
        <f t="shared" si="75"/>
        <v>1</v>
      </c>
      <c r="CA41" s="4">
        <f t="shared" si="76"/>
        <v>1</v>
      </c>
      <c r="CB41" s="4">
        <f t="shared" si="77"/>
        <v>1</v>
      </c>
      <c r="CC41" s="4">
        <f t="shared" si="78"/>
        <v>1</v>
      </c>
      <c r="CD41" s="4">
        <f t="shared" si="79"/>
        <v>1</v>
      </c>
      <c r="CE41" s="4">
        <f t="shared" si="80"/>
        <v>1</v>
      </c>
      <c r="CF41" s="4">
        <f t="shared" si="81"/>
        <v>1</v>
      </c>
      <c r="CG41" s="4">
        <f t="shared" si="82"/>
        <v>0</v>
      </c>
      <c r="CH41" s="4">
        <f t="shared" si="83"/>
        <v>1</v>
      </c>
      <c r="CI41" s="4">
        <f t="shared" si="84"/>
        <v>1</v>
      </c>
      <c r="CJ41" s="4">
        <f t="shared" si="85"/>
        <v>1</v>
      </c>
      <c r="CK41" s="4">
        <f t="shared" si="86"/>
        <v>0</v>
      </c>
      <c r="CL41" s="4">
        <f t="shared" si="87"/>
        <v>1</v>
      </c>
      <c r="CM41" s="4">
        <f t="shared" si="88"/>
        <v>0</v>
      </c>
      <c r="CN41" s="4">
        <f t="shared" si="89"/>
        <v>0</v>
      </c>
      <c r="CO41" s="4">
        <f t="shared" si="90"/>
        <v>1</v>
      </c>
      <c r="CP41" s="4"/>
      <c r="CR41" s="5">
        <f t="shared" si="5"/>
        <v>9</v>
      </c>
      <c r="CS41" s="6">
        <f t="shared" si="92"/>
        <v>90</v>
      </c>
      <c r="CT41" s="5">
        <f t="shared" si="6"/>
        <v>6</v>
      </c>
      <c r="CU41" s="6">
        <f t="shared" si="7"/>
        <v>75</v>
      </c>
      <c r="CV41" s="5">
        <f t="shared" si="8"/>
        <v>6</v>
      </c>
      <c r="CW41" s="6">
        <f t="shared" si="9"/>
        <v>85.71428571428572</v>
      </c>
      <c r="CX41" s="7">
        <f t="shared" si="93"/>
        <v>4</v>
      </c>
      <c r="CY41">
        <f t="shared" si="10"/>
        <v>66.66666666666667</v>
      </c>
      <c r="CZ41">
        <f t="shared" si="91"/>
        <v>26</v>
      </c>
      <c r="DA41">
        <f t="shared" si="11"/>
        <v>76.47058823529412</v>
      </c>
      <c r="DB41" s="14">
        <f t="shared" si="95"/>
        <v>5.352941176470588</v>
      </c>
      <c r="DC41">
        <f t="shared" si="96"/>
        <v>305.88235294117646</v>
      </c>
    </row>
    <row r="42" spans="1:107" ht="15">
      <c r="A42" s="11"/>
      <c r="B42" s="17">
        <f aca="true" t="shared" si="99" ref="B42:AK42">COUNTIF(B2:B29,"=4")</f>
        <v>11</v>
      </c>
      <c r="C42" s="17">
        <f t="shared" si="99"/>
        <v>5</v>
      </c>
      <c r="D42" s="17">
        <f t="shared" si="99"/>
        <v>8</v>
      </c>
      <c r="E42" s="17">
        <f t="shared" si="99"/>
        <v>1</v>
      </c>
      <c r="F42" s="15">
        <f t="shared" si="99"/>
        <v>16</v>
      </c>
      <c r="G42" s="15">
        <f t="shared" si="99"/>
        <v>2</v>
      </c>
      <c r="H42" s="15">
        <f t="shared" si="99"/>
        <v>7</v>
      </c>
      <c r="I42" s="17">
        <f t="shared" si="99"/>
        <v>3</v>
      </c>
      <c r="J42" s="17">
        <f t="shared" si="99"/>
        <v>7</v>
      </c>
      <c r="K42" s="17">
        <f t="shared" si="99"/>
        <v>3</v>
      </c>
      <c r="L42" s="17">
        <f t="shared" si="99"/>
        <v>3</v>
      </c>
      <c r="M42" s="17">
        <f t="shared" si="99"/>
        <v>8</v>
      </c>
      <c r="N42" s="15">
        <f t="shared" si="99"/>
        <v>4</v>
      </c>
      <c r="O42" s="15">
        <f t="shared" si="99"/>
        <v>1</v>
      </c>
      <c r="P42" s="17">
        <f t="shared" si="99"/>
        <v>7</v>
      </c>
      <c r="Q42" s="17">
        <f t="shared" si="99"/>
        <v>5</v>
      </c>
      <c r="R42" s="17">
        <f t="shared" si="99"/>
        <v>2</v>
      </c>
      <c r="S42" s="17">
        <f t="shared" si="99"/>
        <v>4</v>
      </c>
      <c r="T42" s="15">
        <f t="shared" si="99"/>
        <v>0</v>
      </c>
      <c r="U42" s="17">
        <f t="shared" si="99"/>
        <v>3</v>
      </c>
      <c r="V42" s="17">
        <f t="shared" si="99"/>
        <v>4</v>
      </c>
      <c r="W42" s="17">
        <f t="shared" si="99"/>
        <v>12</v>
      </c>
      <c r="X42" s="17">
        <f t="shared" si="99"/>
        <v>11</v>
      </c>
      <c r="Y42" s="17">
        <f t="shared" si="99"/>
        <v>6</v>
      </c>
      <c r="Z42" s="17">
        <f t="shared" si="99"/>
        <v>4</v>
      </c>
      <c r="AA42" s="17">
        <f t="shared" si="99"/>
        <v>3</v>
      </c>
      <c r="AB42" s="17">
        <f t="shared" si="99"/>
        <v>21</v>
      </c>
      <c r="AC42" s="17">
        <f t="shared" si="99"/>
        <v>22</v>
      </c>
      <c r="AD42" s="17">
        <f t="shared" si="99"/>
        <v>1</v>
      </c>
      <c r="AE42" s="17">
        <f t="shared" si="99"/>
        <v>15</v>
      </c>
      <c r="AF42" s="17">
        <f t="shared" si="99"/>
        <v>3</v>
      </c>
      <c r="AG42" s="17">
        <f t="shared" si="99"/>
        <v>16</v>
      </c>
      <c r="AH42" s="17">
        <f t="shared" si="99"/>
        <v>2</v>
      </c>
      <c r="AI42" s="17">
        <f t="shared" si="99"/>
        <v>5</v>
      </c>
      <c r="AJ42" s="17">
        <f t="shared" si="99"/>
        <v>4</v>
      </c>
      <c r="AK42" s="17">
        <f t="shared" si="99"/>
        <v>3</v>
      </c>
      <c r="BH42" s="4">
        <f t="shared" si="57"/>
        <v>1</v>
      </c>
      <c r="BI42" s="4">
        <f t="shared" si="58"/>
        <v>1</v>
      </c>
      <c r="BJ42" s="4">
        <f t="shared" si="59"/>
        <v>1</v>
      </c>
      <c r="BK42" s="4">
        <f t="shared" si="60"/>
        <v>1</v>
      </c>
      <c r="BL42" s="4">
        <f t="shared" si="61"/>
        <v>1</v>
      </c>
      <c r="BM42" s="4">
        <f t="shared" si="62"/>
        <v>1</v>
      </c>
      <c r="BN42" s="4">
        <f t="shared" si="63"/>
        <v>1</v>
      </c>
      <c r="BO42" s="4">
        <f t="shared" si="64"/>
        <v>1</v>
      </c>
      <c r="BP42" s="4">
        <f t="shared" si="65"/>
        <v>1</v>
      </c>
      <c r="BQ42" s="4">
        <f t="shared" si="66"/>
        <v>1</v>
      </c>
      <c r="BR42" s="4">
        <f t="shared" si="67"/>
        <v>1</v>
      </c>
      <c r="BS42" s="4">
        <f t="shared" si="68"/>
        <v>1</v>
      </c>
      <c r="BT42" s="4">
        <f t="shared" si="69"/>
        <v>1</v>
      </c>
      <c r="BU42" s="4">
        <f t="shared" si="70"/>
        <v>1</v>
      </c>
      <c r="BV42" s="4">
        <f t="shared" si="71"/>
        <v>1</v>
      </c>
      <c r="BW42" s="4">
        <f t="shared" si="72"/>
        <v>1</v>
      </c>
      <c r="BX42" s="4">
        <f t="shared" si="73"/>
        <v>1</v>
      </c>
      <c r="BY42" s="4">
        <f t="shared" si="74"/>
        <v>1</v>
      </c>
      <c r="BZ42" s="4">
        <f t="shared" si="75"/>
        <v>1</v>
      </c>
      <c r="CA42" s="4">
        <f t="shared" si="76"/>
        <v>1</v>
      </c>
      <c r="CB42" s="4">
        <f t="shared" si="77"/>
        <v>1</v>
      </c>
      <c r="CC42" s="4">
        <f t="shared" si="78"/>
        <v>1</v>
      </c>
      <c r="CD42" s="4">
        <f t="shared" si="79"/>
        <v>1</v>
      </c>
      <c r="CE42" s="4">
        <f t="shared" si="80"/>
        <v>1</v>
      </c>
      <c r="CF42" s="4">
        <f t="shared" si="81"/>
        <v>1</v>
      </c>
      <c r="CG42" s="4">
        <f t="shared" si="82"/>
        <v>1</v>
      </c>
      <c r="CH42" s="4">
        <f t="shared" si="83"/>
        <v>1</v>
      </c>
      <c r="CI42" s="4">
        <f t="shared" si="84"/>
        <v>1</v>
      </c>
      <c r="CJ42" s="4">
        <f t="shared" si="85"/>
        <v>1</v>
      </c>
      <c r="CK42" s="4">
        <f t="shared" si="86"/>
        <v>1</v>
      </c>
      <c r="CL42" s="4">
        <f t="shared" si="87"/>
        <v>1</v>
      </c>
      <c r="CM42" s="4">
        <f t="shared" si="88"/>
        <v>1</v>
      </c>
      <c r="CN42" s="4">
        <f t="shared" si="89"/>
        <v>1</v>
      </c>
      <c r="CO42" s="4">
        <f t="shared" si="90"/>
        <v>1</v>
      </c>
      <c r="CP42" s="4"/>
      <c r="CR42" s="5">
        <f t="shared" si="5"/>
        <v>10</v>
      </c>
      <c r="CS42" s="6">
        <f t="shared" si="92"/>
        <v>100</v>
      </c>
      <c r="CT42" s="5">
        <f t="shared" si="6"/>
        <v>8</v>
      </c>
      <c r="CU42" s="6">
        <f t="shared" si="7"/>
        <v>100</v>
      </c>
      <c r="CV42" s="5">
        <f t="shared" si="8"/>
        <v>7</v>
      </c>
      <c r="CW42" s="6">
        <f t="shared" si="9"/>
        <v>100</v>
      </c>
      <c r="CX42" s="7">
        <f t="shared" si="93"/>
        <v>6</v>
      </c>
      <c r="CY42">
        <f t="shared" si="10"/>
        <v>100</v>
      </c>
      <c r="CZ42">
        <f t="shared" si="91"/>
        <v>34</v>
      </c>
      <c r="DA42">
        <f t="shared" si="11"/>
        <v>100</v>
      </c>
      <c r="DB42" s="14">
        <f t="shared" si="95"/>
        <v>7</v>
      </c>
      <c r="DC42">
        <f t="shared" si="96"/>
        <v>400</v>
      </c>
    </row>
    <row r="43" spans="1:107" ht="15">
      <c r="A43" s="11"/>
      <c r="BH43" s="4">
        <f t="shared" si="57"/>
        <v>0</v>
      </c>
      <c r="BI43" s="4">
        <f t="shared" si="58"/>
        <v>0</v>
      </c>
      <c r="BJ43" s="4">
        <f t="shared" si="59"/>
        <v>1</v>
      </c>
      <c r="BK43" s="4">
        <f t="shared" si="60"/>
        <v>1</v>
      </c>
      <c r="BL43" s="4">
        <f t="shared" si="61"/>
        <v>0</v>
      </c>
      <c r="BM43" s="4">
        <f t="shared" si="62"/>
        <v>1</v>
      </c>
      <c r="BN43" s="4">
        <f t="shared" si="63"/>
        <v>1</v>
      </c>
      <c r="BO43" s="4">
        <f t="shared" si="64"/>
        <v>1</v>
      </c>
      <c r="BP43" s="4">
        <f t="shared" si="65"/>
        <v>1</v>
      </c>
      <c r="BQ43" s="4">
        <f t="shared" si="66"/>
        <v>1</v>
      </c>
      <c r="BR43" s="4">
        <f t="shared" si="67"/>
        <v>1</v>
      </c>
      <c r="BS43" s="4">
        <f t="shared" si="68"/>
        <v>0</v>
      </c>
      <c r="BT43" s="4">
        <f t="shared" si="69"/>
        <v>1</v>
      </c>
      <c r="BU43" s="4">
        <f t="shared" si="70"/>
        <v>1</v>
      </c>
      <c r="BV43" s="4">
        <f t="shared" si="71"/>
        <v>0</v>
      </c>
      <c r="BW43" s="4">
        <f t="shared" si="72"/>
        <v>0</v>
      </c>
      <c r="BX43" s="4">
        <f t="shared" si="73"/>
        <v>0</v>
      </c>
      <c r="BY43" s="4">
        <f t="shared" si="74"/>
        <v>0</v>
      </c>
      <c r="BZ43" s="4">
        <f t="shared" si="75"/>
        <v>1</v>
      </c>
      <c r="CA43" s="4">
        <f t="shared" si="76"/>
        <v>1</v>
      </c>
      <c r="CB43" s="4">
        <f t="shared" si="77"/>
        <v>0</v>
      </c>
      <c r="CC43" s="4">
        <f t="shared" si="78"/>
        <v>0</v>
      </c>
      <c r="CD43" s="4">
        <f t="shared" si="79"/>
        <v>1</v>
      </c>
      <c r="CE43" s="4">
        <f t="shared" si="80"/>
        <v>0</v>
      </c>
      <c r="CF43" s="4">
        <f t="shared" si="81"/>
        <v>0</v>
      </c>
      <c r="CG43" s="4">
        <f t="shared" si="82"/>
        <v>0</v>
      </c>
      <c r="CH43" s="4">
        <f t="shared" si="83"/>
        <v>0</v>
      </c>
      <c r="CI43" s="4">
        <f t="shared" si="84"/>
        <v>0</v>
      </c>
      <c r="CJ43" s="4">
        <f t="shared" si="85"/>
        <v>1</v>
      </c>
      <c r="CK43" s="4">
        <f t="shared" si="86"/>
        <v>0</v>
      </c>
      <c r="CL43" s="4">
        <f t="shared" si="87"/>
        <v>0</v>
      </c>
      <c r="CM43" s="4">
        <f t="shared" si="88"/>
        <v>0</v>
      </c>
      <c r="CN43" s="4">
        <f t="shared" si="89"/>
        <v>0</v>
      </c>
      <c r="CO43" s="4">
        <f t="shared" si="90"/>
        <v>0</v>
      </c>
      <c r="CP43" s="4"/>
      <c r="CR43" s="5">
        <f t="shared" si="5"/>
        <v>7</v>
      </c>
      <c r="CS43" s="6">
        <f t="shared" si="92"/>
        <v>70</v>
      </c>
      <c r="CT43" s="5">
        <f t="shared" si="6"/>
        <v>3</v>
      </c>
      <c r="CU43" s="6">
        <f t="shared" si="7"/>
        <v>37.5</v>
      </c>
      <c r="CV43" s="5">
        <f t="shared" si="8"/>
        <v>3</v>
      </c>
      <c r="CW43" s="6">
        <f t="shared" si="9"/>
        <v>42.85714285714286</v>
      </c>
      <c r="CX43" s="7">
        <f t="shared" si="93"/>
        <v>1</v>
      </c>
      <c r="CY43">
        <f t="shared" si="10"/>
        <v>16.666666666666668</v>
      </c>
      <c r="CZ43">
        <f t="shared" si="91"/>
        <v>14</v>
      </c>
      <c r="DA43">
        <f t="shared" si="11"/>
        <v>41.1764705882353</v>
      </c>
      <c r="DB43" s="14">
        <f t="shared" si="95"/>
        <v>2.8823529411764706</v>
      </c>
      <c r="DC43">
        <f t="shared" si="96"/>
        <v>164.7058823529412</v>
      </c>
    </row>
    <row r="44" spans="1:107" ht="15">
      <c r="A44" s="11"/>
      <c r="B44">
        <v>2</v>
      </c>
      <c r="C44">
        <v>3</v>
      </c>
      <c r="D44">
        <v>1</v>
      </c>
      <c r="E44">
        <v>4</v>
      </c>
      <c r="F44">
        <v>3</v>
      </c>
      <c r="G44">
        <v>2</v>
      </c>
      <c r="H44">
        <v>1</v>
      </c>
      <c r="I44">
        <v>1</v>
      </c>
      <c r="J44">
        <v>2</v>
      </c>
      <c r="K44">
        <v>3</v>
      </c>
      <c r="L44">
        <v>3</v>
      </c>
      <c r="M44">
        <v>2</v>
      </c>
      <c r="N44">
        <v>3</v>
      </c>
      <c r="O44">
        <v>3</v>
      </c>
      <c r="P44">
        <v>4</v>
      </c>
      <c r="Q44">
        <v>1</v>
      </c>
      <c r="R44">
        <v>4</v>
      </c>
      <c r="S44">
        <v>2</v>
      </c>
      <c r="T44">
        <v>2</v>
      </c>
      <c r="U44">
        <v>3</v>
      </c>
      <c r="V44">
        <v>4</v>
      </c>
      <c r="W44">
        <v>1</v>
      </c>
      <c r="X44">
        <v>4</v>
      </c>
      <c r="Y44">
        <v>3</v>
      </c>
      <c r="Z44">
        <v>4</v>
      </c>
      <c r="AA44">
        <v>3</v>
      </c>
      <c r="AB44">
        <v>2</v>
      </c>
      <c r="AC44">
        <v>2</v>
      </c>
      <c r="AD44">
        <v>3</v>
      </c>
      <c r="AE44">
        <v>4</v>
      </c>
      <c r="AF44">
        <v>1</v>
      </c>
      <c r="AG44">
        <v>3</v>
      </c>
      <c r="AH44">
        <v>4</v>
      </c>
      <c r="AI44">
        <v>2</v>
      </c>
      <c r="BH44" s="4">
        <f t="shared" si="57"/>
        <v>1</v>
      </c>
      <c r="BI44" s="4">
        <f t="shared" si="58"/>
        <v>0</v>
      </c>
      <c r="BJ44" s="4">
        <f t="shared" si="59"/>
        <v>1</v>
      </c>
      <c r="BK44" s="4">
        <f t="shared" si="60"/>
        <v>1</v>
      </c>
      <c r="BL44" s="4">
        <f t="shared" si="61"/>
        <v>1</v>
      </c>
      <c r="BM44" s="4">
        <f t="shared" si="62"/>
        <v>1</v>
      </c>
      <c r="BN44" s="4">
        <f t="shared" si="63"/>
        <v>1</v>
      </c>
      <c r="BO44" s="4">
        <f t="shared" si="64"/>
        <v>1</v>
      </c>
      <c r="BP44" s="4">
        <f t="shared" si="65"/>
        <v>1</v>
      </c>
      <c r="BQ44" s="4">
        <f t="shared" si="66"/>
        <v>1</v>
      </c>
      <c r="BR44" s="4">
        <f t="shared" si="67"/>
        <v>1</v>
      </c>
      <c r="BS44" s="4">
        <f t="shared" si="68"/>
        <v>1</v>
      </c>
      <c r="BT44" s="4">
        <f t="shared" si="69"/>
        <v>1</v>
      </c>
      <c r="BU44" s="4">
        <f t="shared" si="70"/>
        <v>1</v>
      </c>
      <c r="BV44" s="4">
        <f t="shared" si="71"/>
        <v>1</v>
      </c>
      <c r="BW44" s="4">
        <f t="shared" si="72"/>
        <v>1</v>
      </c>
      <c r="BX44" s="4">
        <f t="shared" si="73"/>
        <v>1</v>
      </c>
      <c r="BY44" s="4">
        <f t="shared" si="74"/>
        <v>1</v>
      </c>
      <c r="BZ44" s="4">
        <f t="shared" si="75"/>
        <v>1</v>
      </c>
      <c r="CA44" s="4">
        <f t="shared" si="76"/>
        <v>0</v>
      </c>
      <c r="CB44" s="4">
        <f t="shared" si="77"/>
        <v>0</v>
      </c>
      <c r="CC44" s="4">
        <f t="shared" si="78"/>
        <v>1</v>
      </c>
      <c r="CD44" s="4">
        <f t="shared" si="79"/>
        <v>1</v>
      </c>
      <c r="CE44" s="4">
        <f t="shared" si="80"/>
        <v>1</v>
      </c>
      <c r="CF44" s="4">
        <f t="shared" si="81"/>
        <v>1</v>
      </c>
      <c r="CG44" s="4">
        <f t="shared" si="82"/>
        <v>1</v>
      </c>
      <c r="CH44" s="4">
        <f t="shared" si="83"/>
        <v>0</v>
      </c>
      <c r="CI44" s="4">
        <f t="shared" si="84"/>
        <v>0</v>
      </c>
      <c r="CJ44" s="4">
        <f t="shared" si="85"/>
        <v>1</v>
      </c>
      <c r="CK44" s="4">
        <f t="shared" si="86"/>
        <v>1</v>
      </c>
      <c r="CL44" s="4">
        <f t="shared" si="87"/>
        <v>1</v>
      </c>
      <c r="CM44" s="4">
        <f t="shared" si="88"/>
        <v>1</v>
      </c>
      <c r="CN44" s="4">
        <f t="shared" si="89"/>
        <v>0</v>
      </c>
      <c r="CO44" s="4">
        <f t="shared" si="90"/>
        <v>0</v>
      </c>
      <c r="CP44" s="4"/>
      <c r="CR44" s="5">
        <f>SUM(BL44,BP44,BN44,BR44,BY44,BQ44,CA44,BO44,CB44,BM44)</f>
        <v>8</v>
      </c>
      <c r="CS44" s="6">
        <f t="shared" si="92"/>
        <v>80</v>
      </c>
      <c r="CT44" s="5">
        <f>SUM(BS44,BV44,BW44,BX44,BZ44,CE44,BT44,BU44)</f>
        <v>8</v>
      </c>
      <c r="CU44" s="6">
        <f>(100/8)*CT44</f>
        <v>100</v>
      </c>
      <c r="CV44" s="5">
        <f>SUM(BI44,BJ44,CD44,CH44,BH44,BK44,CC44)</f>
        <v>5</v>
      </c>
      <c r="CW44" s="6">
        <f>(100/7)*CV44</f>
        <v>71.42857142857143</v>
      </c>
      <c r="CX44" s="7">
        <f t="shared" si="93"/>
        <v>5</v>
      </c>
      <c r="CY44">
        <f>(100/6)*CX44</f>
        <v>83.33333333333334</v>
      </c>
      <c r="CZ44">
        <f t="shared" si="91"/>
        <v>27</v>
      </c>
      <c r="DA44">
        <f t="shared" si="11"/>
        <v>79.41176470588236</v>
      </c>
      <c r="DB44" s="14">
        <f t="shared" si="95"/>
        <v>5.5588235294117645</v>
      </c>
      <c r="DC44">
        <f t="shared" si="96"/>
        <v>317.64705882352945</v>
      </c>
    </row>
    <row r="45" spans="1:107" ht="15">
      <c r="A45" s="11"/>
      <c r="BH45" s="4">
        <f t="shared" si="57"/>
        <v>1</v>
      </c>
      <c r="BI45" s="4">
        <f t="shared" si="58"/>
        <v>0</v>
      </c>
      <c r="BJ45" s="4">
        <f t="shared" si="59"/>
        <v>1</v>
      </c>
      <c r="BK45" s="4">
        <f t="shared" si="60"/>
        <v>0</v>
      </c>
      <c r="BL45" s="4">
        <f t="shared" si="61"/>
        <v>1</v>
      </c>
      <c r="BM45" s="4">
        <f t="shared" si="62"/>
        <v>1</v>
      </c>
      <c r="BN45" s="4">
        <f t="shared" si="63"/>
        <v>1</v>
      </c>
      <c r="BO45" s="4">
        <f t="shared" si="64"/>
        <v>1</v>
      </c>
      <c r="BP45" s="4">
        <f t="shared" si="65"/>
        <v>0</v>
      </c>
      <c r="BQ45" s="4">
        <f t="shared" si="66"/>
        <v>1</v>
      </c>
      <c r="BR45" s="4">
        <f t="shared" si="67"/>
        <v>1</v>
      </c>
      <c r="BS45" s="4">
        <f t="shared" si="68"/>
        <v>1</v>
      </c>
      <c r="BT45" s="4">
        <f t="shared" si="69"/>
        <v>1</v>
      </c>
      <c r="BU45" s="4">
        <f t="shared" si="70"/>
        <v>1</v>
      </c>
      <c r="BV45" s="4">
        <f t="shared" si="71"/>
        <v>0</v>
      </c>
      <c r="BW45" s="4">
        <f t="shared" si="72"/>
        <v>1</v>
      </c>
      <c r="BX45" s="4">
        <f t="shared" si="73"/>
        <v>0</v>
      </c>
      <c r="BY45" s="4">
        <f t="shared" si="74"/>
        <v>1</v>
      </c>
      <c r="BZ45" s="4">
        <f t="shared" si="75"/>
        <v>1</v>
      </c>
      <c r="CA45" s="4">
        <f t="shared" si="76"/>
        <v>1</v>
      </c>
      <c r="CB45" s="4">
        <f t="shared" si="77"/>
        <v>0</v>
      </c>
      <c r="CC45" s="4">
        <f t="shared" si="78"/>
        <v>1</v>
      </c>
      <c r="CD45" s="4">
        <f t="shared" si="79"/>
        <v>1</v>
      </c>
      <c r="CE45" s="4">
        <f t="shared" si="80"/>
        <v>1</v>
      </c>
      <c r="CF45" s="4">
        <f t="shared" si="81"/>
        <v>1</v>
      </c>
      <c r="CG45" s="4">
        <f t="shared" si="82"/>
        <v>1</v>
      </c>
      <c r="CH45" s="4">
        <f t="shared" si="83"/>
        <v>0</v>
      </c>
      <c r="CI45" s="4">
        <f t="shared" si="84"/>
        <v>0</v>
      </c>
      <c r="CJ45" s="4">
        <f t="shared" si="85"/>
        <v>1</v>
      </c>
      <c r="CK45" s="4">
        <f t="shared" si="86"/>
        <v>1</v>
      </c>
      <c r="CL45" s="4">
        <f t="shared" si="87"/>
        <v>1</v>
      </c>
      <c r="CM45" s="4">
        <f t="shared" si="88"/>
        <v>0</v>
      </c>
      <c r="CN45" s="4">
        <f t="shared" si="89"/>
        <v>0</v>
      </c>
      <c r="CO45" s="4">
        <f t="shared" si="90"/>
        <v>0</v>
      </c>
      <c r="CP45" s="4"/>
      <c r="CR45" s="5">
        <f>SUM(BL45,BP45,BN45,BR45,BY45,BQ45,CA45,BO45,CB45,BM45)</f>
        <v>8</v>
      </c>
      <c r="CS45" s="6">
        <f t="shared" si="92"/>
        <v>80</v>
      </c>
      <c r="CT45" s="5">
        <f>SUM(BS45,BV45,BW45,BX45,BZ45,CE45,BT45,BU45)</f>
        <v>6</v>
      </c>
      <c r="CU45" s="6">
        <f>(100/8)*CT45</f>
        <v>75</v>
      </c>
      <c r="CV45" s="5">
        <f>SUM(BI45,BJ45,CD45,CH45,BH45,BK45,CC45)</f>
        <v>4</v>
      </c>
      <c r="CW45" s="6">
        <f>(100/7)*CV45</f>
        <v>57.142857142857146</v>
      </c>
      <c r="CX45" s="7">
        <f t="shared" si="93"/>
        <v>5</v>
      </c>
      <c r="CY45">
        <f>(100/6)*CX45</f>
        <v>83.33333333333334</v>
      </c>
      <c r="CZ45">
        <f t="shared" si="91"/>
        <v>23</v>
      </c>
      <c r="DA45">
        <f t="shared" si="11"/>
        <v>67.64705882352942</v>
      </c>
      <c r="DB45" s="14">
        <f t="shared" si="95"/>
        <v>4.735294117647059</v>
      </c>
      <c r="DC45">
        <f t="shared" si="96"/>
        <v>270.5882352941177</v>
      </c>
    </row>
    <row r="46" spans="1:107" ht="15">
      <c r="A46" s="11"/>
      <c r="B46">
        <v>2</v>
      </c>
      <c r="C46">
        <v>4</v>
      </c>
      <c r="D46">
        <v>4</v>
      </c>
      <c r="E46">
        <v>4</v>
      </c>
      <c r="F46">
        <v>3</v>
      </c>
      <c r="G46">
        <v>2</v>
      </c>
      <c r="H46">
        <v>1</v>
      </c>
      <c r="I46">
        <v>1</v>
      </c>
      <c r="J46">
        <v>2</v>
      </c>
      <c r="K46">
        <v>3</v>
      </c>
      <c r="L46">
        <v>3</v>
      </c>
      <c r="M46">
        <v>2</v>
      </c>
      <c r="N46">
        <v>3</v>
      </c>
      <c r="O46">
        <v>3</v>
      </c>
      <c r="P46">
        <v>4</v>
      </c>
      <c r="Q46">
        <v>1</v>
      </c>
      <c r="R46">
        <v>3</v>
      </c>
      <c r="S46">
        <v>2</v>
      </c>
      <c r="T46">
        <v>2</v>
      </c>
      <c r="U46">
        <v>3</v>
      </c>
      <c r="V46">
        <v>4</v>
      </c>
      <c r="W46">
        <v>1</v>
      </c>
      <c r="X46">
        <v>4</v>
      </c>
      <c r="Y46">
        <v>2</v>
      </c>
      <c r="Z46">
        <v>4</v>
      </c>
      <c r="AA46">
        <v>3</v>
      </c>
      <c r="AB46">
        <v>2</v>
      </c>
      <c r="AC46">
        <v>2</v>
      </c>
      <c r="AD46">
        <v>3</v>
      </c>
      <c r="AE46">
        <v>3</v>
      </c>
      <c r="AF46">
        <v>1</v>
      </c>
      <c r="AG46">
        <v>3</v>
      </c>
      <c r="AH46">
        <v>3</v>
      </c>
      <c r="AI46">
        <v>2</v>
      </c>
      <c r="BH46" s="4">
        <f t="shared" si="57"/>
        <v>1</v>
      </c>
      <c r="BI46" s="4">
        <f t="shared" si="58"/>
        <v>0</v>
      </c>
      <c r="BJ46" s="4">
        <f t="shared" si="59"/>
        <v>1</v>
      </c>
      <c r="BK46" s="4">
        <f t="shared" si="60"/>
        <v>0</v>
      </c>
      <c r="BL46" s="4">
        <f t="shared" si="61"/>
        <v>1</v>
      </c>
      <c r="BM46" s="4">
        <f t="shared" si="62"/>
        <v>1</v>
      </c>
      <c r="BN46" s="4">
        <f t="shared" si="63"/>
        <v>1</v>
      </c>
      <c r="BO46" s="4">
        <f t="shared" si="64"/>
        <v>1</v>
      </c>
      <c r="BP46" s="4">
        <f t="shared" si="65"/>
        <v>1</v>
      </c>
      <c r="BQ46" s="4">
        <f t="shared" si="66"/>
        <v>1</v>
      </c>
      <c r="BR46" s="4">
        <f t="shared" si="67"/>
        <v>1</v>
      </c>
      <c r="BS46" s="4">
        <f t="shared" si="68"/>
        <v>0</v>
      </c>
      <c r="BT46" s="4">
        <f t="shared" si="69"/>
        <v>0</v>
      </c>
      <c r="BU46" s="4">
        <f t="shared" si="70"/>
        <v>1</v>
      </c>
      <c r="BV46" s="4">
        <f t="shared" si="71"/>
        <v>0</v>
      </c>
      <c r="BW46" s="4">
        <f t="shared" si="72"/>
        <v>1</v>
      </c>
      <c r="BX46" s="4">
        <f t="shared" si="73"/>
        <v>0</v>
      </c>
      <c r="BY46" s="4">
        <f t="shared" si="74"/>
        <v>0</v>
      </c>
      <c r="BZ46" s="4">
        <f t="shared" si="75"/>
        <v>1</v>
      </c>
      <c r="CA46" s="4">
        <f t="shared" si="76"/>
        <v>1</v>
      </c>
      <c r="CB46" s="4">
        <f t="shared" si="77"/>
        <v>0</v>
      </c>
      <c r="CC46" s="4">
        <f t="shared" si="78"/>
        <v>1</v>
      </c>
      <c r="CD46" s="4">
        <f t="shared" si="79"/>
        <v>1</v>
      </c>
      <c r="CE46" s="4">
        <f t="shared" si="80"/>
        <v>1</v>
      </c>
      <c r="CF46" s="4">
        <f t="shared" si="81"/>
        <v>1</v>
      </c>
      <c r="CG46" s="4">
        <f t="shared" si="82"/>
        <v>0</v>
      </c>
      <c r="CH46" s="4">
        <f t="shared" si="83"/>
        <v>1</v>
      </c>
      <c r="CI46" s="4">
        <f t="shared" si="84"/>
        <v>0</v>
      </c>
      <c r="CJ46" s="4">
        <f t="shared" si="85"/>
        <v>1</v>
      </c>
      <c r="CK46" s="4">
        <f t="shared" si="86"/>
        <v>0</v>
      </c>
      <c r="CL46" s="4">
        <f t="shared" si="87"/>
        <v>1</v>
      </c>
      <c r="CM46" s="4">
        <f t="shared" si="88"/>
        <v>0</v>
      </c>
      <c r="CN46" s="4">
        <f t="shared" si="89"/>
        <v>0</v>
      </c>
      <c r="CO46" s="4">
        <f t="shared" si="90"/>
        <v>0</v>
      </c>
      <c r="CP46" s="4"/>
      <c r="CR46" s="5">
        <f>SUM(BL46,BP46,BN46,BR46,BY46,BQ46,CA46,BO46,CB46,BM46)</f>
        <v>8</v>
      </c>
      <c r="CS46" s="6">
        <f t="shared" si="92"/>
        <v>80</v>
      </c>
      <c r="CT46" s="5">
        <f>SUM(BS46,BV46,BW46,BX46,BZ46,CE46,BT46,BU46)</f>
        <v>4</v>
      </c>
      <c r="CU46" s="6">
        <f>(100/8)*CT46</f>
        <v>50</v>
      </c>
      <c r="CV46" s="5">
        <f>SUM(BI46,BJ46,CD46,CH46,BH46,BK46,CC46)</f>
        <v>5</v>
      </c>
      <c r="CW46" s="6">
        <f>(100/7)*CV46</f>
        <v>71.42857142857143</v>
      </c>
      <c r="CX46" s="7">
        <f t="shared" si="93"/>
        <v>3</v>
      </c>
      <c r="CY46">
        <f>(100/6)*CX46</f>
        <v>50</v>
      </c>
      <c r="CZ46">
        <f t="shared" si="91"/>
        <v>20</v>
      </c>
      <c r="DA46">
        <f t="shared" si="11"/>
        <v>58.82352941176471</v>
      </c>
      <c r="DB46" s="14">
        <f t="shared" si="95"/>
        <v>4.117647058823529</v>
      </c>
      <c r="DC46">
        <f t="shared" si="96"/>
        <v>235.29411764705884</v>
      </c>
    </row>
    <row r="47" spans="1:107" ht="15">
      <c r="A47" s="11"/>
      <c r="B47">
        <v>2</v>
      </c>
      <c r="C47">
        <v>1</v>
      </c>
      <c r="D47">
        <v>1</v>
      </c>
      <c r="E47">
        <v>4</v>
      </c>
      <c r="F47">
        <v>3</v>
      </c>
      <c r="G47">
        <v>2</v>
      </c>
      <c r="H47">
        <v>1</v>
      </c>
      <c r="I47">
        <v>1</v>
      </c>
      <c r="J47">
        <v>2</v>
      </c>
      <c r="K47">
        <v>3</v>
      </c>
      <c r="L47">
        <v>3</v>
      </c>
      <c r="M47">
        <v>2</v>
      </c>
      <c r="N47">
        <v>2</v>
      </c>
      <c r="O47">
        <v>3</v>
      </c>
      <c r="P47">
        <v>4</v>
      </c>
      <c r="Q47">
        <v>1</v>
      </c>
      <c r="R47">
        <v>4</v>
      </c>
      <c r="S47">
        <v>2</v>
      </c>
      <c r="T47">
        <v>2</v>
      </c>
      <c r="U47">
        <v>3</v>
      </c>
      <c r="V47">
        <v>3</v>
      </c>
      <c r="W47">
        <v>1</v>
      </c>
      <c r="X47">
        <v>4</v>
      </c>
      <c r="Y47">
        <v>2</v>
      </c>
      <c r="Z47">
        <v>2</v>
      </c>
      <c r="AA47">
        <v>3</v>
      </c>
      <c r="AB47">
        <v>3</v>
      </c>
      <c r="AC47">
        <v>4</v>
      </c>
      <c r="AD47">
        <v>3</v>
      </c>
      <c r="AE47">
        <v>3</v>
      </c>
      <c r="AF47">
        <v>1</v>
      </c>
      <c r="AG47">
        <v>2</v>
      </c>
      <c r="AH47">
        <v>3</v>
      </c>
      <c r="AI47">
        <v>3</v>
      </c>
      <c r="BH47" s="4">
        <f t="shared" si="57"/>
        <v>0</v>
      </c>
      <c r="BI47" s="4">
        <f t="shared" si="58"/>
        <v>0</v>
      </c>
      <c r="BJ47" s="4">
        <f t="shared" si="59"/>
        <v>0</v>
      </c>
      <c r="BK47" s="4">
        <f t="shared" si="60"/>
        <v>1</v>
      </c>
      <c r="BL47" s="4">
        <f t="shared" si="61"/>
        <v>1</v>
      </c>
      <c r="BM47" s="4">
        <f t="shared" si="62"/>
        <v>1</v>
      </c>
      <c r="BN47" s="4">
        <f t="shared" si="63"/>
        <v>1</v>
      </c>
      <c r="BO47" s="4">
        <f t="shared" si="64"/>
        <v>1</v>
      </c>
      <c r="BP47" s="4">
        <f t="shared" si="65"/>
        <v>1</v>
      </c>
      <c r="BQ47" s="4">
        <f t="shared" si="66"/>
        <v>1</v>
      </c>
      <c r="BR47" s="4">
        <f t="shared" si="67"/>
        <v>1</v>
      </c>
      <c r="BS47" s="4">
        <f t="shared" si="68"/>
        <v>1</v>
      </c>
      <c r="BT47" s="4">
        <f t="shared" si="69"/>
        <v>1</v>
      </c>
      <c r="BU47" s="4">
        <f t="shared" si="70"/>
        <v>1</v>
      </c>
      <c r="BV47" s="4">
        <f t="shared" si="71"/>
        <v>1</v>
      </c>
      <c r="BW47" s="4">
        <f t="shared" si="72"/>
        <v>1</v>
      </c>
      <c r="BX47" s="4">
        <f t="shared" si="73"/>
        <v>0</v>
      </c>
      <c r="BY47" s="4">
        <f t="shared" si="74"/>
        <v>1</v>
      </c>
      <c r="BZ47" s="4">
        <f t="shared" si="75"/>
        <v>1</v>
      </c>
      <c r="CA47" s="4">
        <f t="shared" si="76"/>
        <v>1</v>
      </c>
      <c r="CB47" s="4">
        <f t="shared" si="77"/>
        <v>1</v>
      </c>
      <c r="CC47" s="4">
        <f t="shared" si="78"/>
        <v>1</v>
      </c>
      <c r="CD47" s="4">
        <f t="shared" si="79"/>
        <v>1</v>
      </c>
      <c r="CE47" s="4">
        <f t="shared" si="80"/>
        <v>1</v>
      </c>
      <c r="CF47" s="4">
        <f t="shared" si="81"/>
        <v>1</v>
      </c>
      <c r="CG47" s="4">
        <f t="shared" si="82"/>
        <v>1</v>
      </c>
      <c r="CH47" s="4">
        <f t="shared" si="83"/>
        <v>1</v>
      </c>
      <c r="CI47" s="4">
        <f t="shared" si="84"/>
        <v>0</v>
      </c>
      <c r="CJ47" s="4">
        <f t="shared" si="85"/>
        <v>0</v>
      </c>
      <c r="CK47" s="4">
        <f t="shared" si="86"/>
        <v>1</v>
      </c>
      <c r="CL47" s="4">
        <f t="shared" si="87"/>
        <v>1</v>
      </c>
      <c r="CM47" s="4">
        <f t="shared" si="88"/>
        <v>0</v>
      </c>
      <c r="CN47" s="4">
        <f t="shared" si="89"/>
        <v>0</v>
      </c>
      <c r="CO47" s="4">
        <f t="shared" si="90"/>
        <v>0</v>
      </c>
      <c r="CP47" s="4"/>
      <c r="CR47" s="5">
        <f>SUM(BL47,BP47,BN47,BR47,BY47,BQ47,CA47,BO47,CB47,BM47)</f>
        <v>10</v>
      </c>
      <c r="CS47" s="6">
        <f t="shared" si="92"/>
        <v>100</v>
      </c>
      <c r="CT47" s="5">
        <f>SUM(BS47,BV47,BW47,BX47,BZ47,CE47,BT47,BU47)</f>
        <v>7</v>
      </c>
      <c r="CU47" s="6">
        <f>(100/8)*CT47</f>
        <v>87.5</v>
      </c>
      <c r="CV47" s="5">
        <f>SUM(BI47,BJ47,CD47,CH47,BH47,BK47,CC47)</f>
        <v>4</v>
      </c>
      <c r="CW47" s="6">
        <f>(100/7)*CV47</f>
        <v>57.142857142857146</v>
      </c>
      <c r="CX47" s="7">
        <f t="shared" si="93"/>
        <v>4</v>
      </c>
      <c r="CY47">
        <f>(100/6)*CX47</f>
        <v>66.66666666666667</v>
      </c>
      <c r="CZ47">
        <f t="shared" si="91"/>
        <v>25</v>
      </c>
      <c r="DA47">
        <f t="shared" si="11"/>
        <v>73.52941176470588</v>
      </c>
      <c r="DB47" s="14">
        <f t="shared" si="95"/>
        <v>5.147058823529411</v>
      </c>
      <c r="DC47">
        <f t="shared" si="96"/>
        <v>294.11764705882354</v>
      </c>
    </row>
    <row r="48" spans="1:107" ht="15">
      <c r="A48" s="11"/>
      <c r="B48">
        <v>2</v>
      </c>
      <c r="C48">
        <v>3</v>
      </c>
      <c r="D48">
        <v>1</v>
      </c>
      <c r="E48">
        <v>4</v>
      </c>
      <c r="F48">
        <v>3</v>
      </c>
      <c r="G48">
        <v>2</v>
      </c>
      <c r="H48">
        <v>1</v>
      </c>
      <c r="I48">
        <v>1</v>
      </c>
      <c r="J48">
        <v>1</v>
      </c>
      <c r="K48">
        <v>3</v>
      </c>
      <c r="L48">
        <v>3</v>
      </c>
      <c r="M48">
        <v>4</v>
      </c>
      <c r="N48">
        <v>3</v>
      </c>
      <c r="O48">
        <v>3</v>
      </c>
      <c r="P48">
        <v>4</v>
      </c>
      <c r="Q48">
        <v>1</v>
      </c>
      <c r="R48">
        <v>4</v>
      </c>
      <c r="S48">
        <v>2</v>
      </c>
      <c r="T48">
        <v>2</v>
      </c>
      <c r="U48">
        <v>3</v>
      </c>
      <c r="V48">
        <v>4</v>
      </c>
      <c r="W48">
        <v>1</v>
      </c>
      <c r="X48">
        <v>4</v>
      </c>
      <c r="Y48">
        <v>2</v>
      </c>
      <c r="Z48">
        <v>4</v>
      </c>
      <c r="AA48">
        <v>2</v>
      </c>
      <c r="AB48">
        <v>2</v>
      </c>
      <c r="AC48">
        <v>2</v>
      </c>
      <c r="AD48">
        <v>3</v>
      </c>
      <c r="AE48">
        <v>2</v>
      </c>
      <c r="AF48">
        <v>1</v>
      </c>
      <c r="AG48">
        <v>1</v>
      </c>
      <c r="AH48">
        <v>4</v>
      </c>
      <c r="AI48">
        <v>1</v>
      </c>
      <c r="BH48" s="4">
        <f t="shared" si="57"/>
        <v>0</v>
      </c>
      <c r="BI48" s="4">
        <f t="shared" si="58"/>
        <v>0</v>
      </c>
      <c r="BJ48" s="4">
        <f t="shared" si="59"/>
        <v>1</v>
      </c>
      <c r="BK48" s="4">
        <f t="shared" si="60"/>
        <v>1</v>
      </c>
      <c r="BL48" s="4">
        <f t="shared" si="61"/>
        <v>1</v>
      </c>
      <c r="BM48" s="4">
        <f t="shared" si="62"/>
        <v>1</v>
      </c>
      <c r="BN48" s="4">
        <f t="shared" si="63"/>
        <v>1</v>
      </c>
      <c r="BO48" s="4">
        <f t="shared" si="64"/>
        <v>1</v>
      </c>
      <c r="BP48" s="4">
        <f t="shared" si="65"/>
        <v>1</v>
      </c>
      <c r="BQ48" s="4">
        <f t="shared" si="66"/>
        <v>1</v>
      </c>
      <c r="BR48" s="4">
        <f t="shared" si="67"/>
        <v>1</v>
      </c>
      <c r="BS48" s="4">
        <f t="shared" si="68"/>
        <v>0</v>
      </c>
      <c r="BT48" s="4">
        <f t="shared" si="69"/>
        <v>0</v>
      </c>
      <c r="BU48" s="4">
        <f t="shared" si="70"/>
        <v>1</v>
      </c>
      <c r="BV48" s="4">
        <f t="shared" si="71"/>
        <v>1</v>
      </c>
      <c r="BW48" s="4">
        <f t="shared" si="72"/>
        <v>1</v>
      </c>
      <c r="BX48" s="4">
        <f t="shared" si="73"/>
        <v>0</v>
      </c>
      <c r="BY48" s="4">
        <f t="shared" si="74"/>
        <v>1</v>
      </c>
      <c r="BZ48" s="4">
        <f t="shared" si="75"/>
        <v>0</v>
      </c>
      <c r="CA48" s="4">
        <f t="shared" si="76"/>
        <v>0</v>
      </c>
      <c r="CB48" s="4">
        <f t="shared" si="77"/>
        <v>0</v>
      </c>
      <c r="CC48" s="4">
        <f t="shared" si="78"/>
        <v>1</v>
      </c>
      <c r="CD48" s="4">
        <f t="shared" si="79"/>
        <v>0</v>
      </c>
      <c r="CE48" s="4">
        <f t="shared" si="80"/>
        <v>1</v>
      </c>
      <c r="CF48" s="4">
        <f t="shared" si="81"/>
        <v>0</v>
      </c>
      <c r="CG48" s="4">
        <f t="shared" si="82"/>
        <v>0</v>
      </c>
      <c r="CH48" s="4">
        <f t="shared" si="83"/>
        <v>1</v>
      </c>
      <c r="CI48" s="4">
        <f t="shared" si="84"/>
        <v>0</v>
      </c>
      <c r="CJ48" s="4">
        <f t="shared" si="85"/>
        <v>0</v>
      </c>
      <c r="CK48" s="4">
        <f t="shared" si="86"/>
        <v>0</v>
      </c>
      <c r="CL48" s="4">
        <f t="shared" si="87"/>
        <v>1</v>
      </c>
      <c r="CM48" s="4">
        <f t="shared" si="88"/>
        <v>1</v>
      </c>
      <c r="CN48" s="4">
        <f t="shared" si="89"/>
        <v>0</v>
      </c>
      <c r="CO48" s="4">
        <f t="shared" si="90"/>
        <v>0</v>
      </c>
      <c r="CP48" s="4"/>
      <c r="CR48" s="5">
        <f t="shared" si="5"/>
        <v>8</v>
      </c>
      <c r="CS48" s="6">
        <f t="shared" si="92"/>
        <v>80</v>
      </c>
      <c r="CT48" s="5">
        <f t="shared" si="6"/>
        <v>4</v>
      </c>
      <c r="CU48" s="6">
        <f t="shared" si="7"/>
        <v>50</v>
      </c>
      <c r="CV48" s="5">
        <f t="shared" si="8"/>
        <v>4</v>
      </c>
      <c r="CW48" s="6">
        <f t="shared" si="9"/>
        <v>57.142857142857146</v>
      </c>
      <c r="CX48" s="7">
        <f t="shared" si="93"/>
        <v>1</v>
      </c>
      <c r="CY48">
        <f t="shared" si="10"/>
        <v>16.666666666666668</v>
      </c>
      <c r="CZ48">
        <f t="shared" si="91"/>
        <v>18</v>
      </c>
      <c r="DA48">
        <f t="shared" si="11"/>
        <v>52.94117647058824</v>
      </c>
      <c r="DB48" s="14">
        <f t="shared" si="95"/>
        <v>3.705882352941176</v>
      </c>
      <c r="DC48">
        <f t="shared" si="96"/>
        <v>211.76470588235296</v>
      </c>
    </row>
    <row r="49" spans="1:107" ht="15">
      <c r="A49" s="12"/>
      <c r="B49">
        <v>2</v>
      </c>
      <c r="C49">
        <v>4</v>
      </c>
      <c r="D49">
        <v>1</v>
      </c>
      <c r="E49">
        <v>4</v>
      </c>
      <c r="F49">
        <v>3</v>
      </c>
      <c r="G49">
        <v>2</v>
      </c>
      <c r="H49">
        <v>1</v>
      </c>
      <c r="I49">
        <v>1</v>
      </c>
      <c r="J49">
        <v>2</v>
      </c>
      <c r="K49">
        <v>3</v>
      </c>
      <c r="L49">
        <v>3</v>
      </c>
      <c r="M49">
        <v>2</v>
      </c>
      <c r="N49">
        <v>3</v>
      </c>
      <c r="O49">
        <v>3</v>
      </c>
      <c r="P49">
        <v>4</v>
      </c>
      <c r="Q49">
        <v>1</v>
      </c>
      <c r="R49">
        <v>2</v>
      </c>
      <c r="S49">
        <v>2</v>
      </c>
      <c r="T49">
        <v>2</v>
      </c>
      <c r="U49">
        <v>3</v>
      </c>
      <c r="V49">
        <v>4</v>
      </c>
      <c r="W49">
        <v>1</v>
      </c>
      <c r="X49">
        <v>4</v>
      </c>
      <c r="Y49">
        <v>2</v>
      </c>
      <c r="Z49">
        <v>4</v>
      </c>
      <c r="AA49">
        <v>3</v>
      </c>
      <c r="AB49">
        <v>2</v>
      </c>
      <c r="AC49">
        <v>2</v>
      </c>
      <c r="AD49">
        <v>3</v>
      </c>
      <c r="AE49">
        <v>3</v>
      </c>
      <c r="AF49">
        <v>1</v>
      </c>
      <c r="AG49">
        <v>3</v>
      </c>
      <c r="AH49">
        <v>3</v>
      </c>
      <c r="AI49">
        <v>1</v>
      </c>
      <c r="BH49" s="4">
        <f t="shared" si="57"/>
        <v>1</v>
      </c>
      <c r="BI49" s="4">
        <f t="shared" si="58"/>
        <v>0</v>
      </c>
      <c r="BJ49" s="4">
        <f t="shared" si="59"/>
        <v>0</v>
      </c>
      <c r="BK49" s="4">
        <f t="shared" si="60"/>
        <v>0</v>
      </c>
      <c r="BL49" s="4">
        <f t="shared" si="61"/>
        <v>0</v>
      </c>
      <c r="BM49" s="4">
        <f t="shared" si="62"/>
        <v>1</v>
      </c>
      <c r="BN49" s="4">
        <f t="shared" si="63"/>
        <v>1</v>
      </c>
      <c r="BO49" s="4">
        <f t="shared" si="64"/>
        <v>1</v>
      </c>
      <c r="BP49" s="4">
        <f t="shared" si="65"/>
        <v>1</v>
      </c>
      <c r="BQ49" s="4">
        <f t="shared" si="66"/>
        <v>1</v>
      </c>
      <c r="BR49" s="4">
        <f t="shared" si="67"/>
        <v>1</v>
      </c>
      <c r="BS49" s="4">
        <f t="shared" si="68"/>
        <v>1</v>
      </c>
      <c r="BT49" s="4">
        <f t="shared" si="69"/>
        <v>0</v>
      </c>
      <c r="BU49" s="4">
        <f t="shared" si="70"/>
        <v>1</v>
      </c>
      <c r="BV49" s="4">
        <f t="shared" si="71"/>
        <v>0</v>
      </c>
      <c r="BW49" s="4">
        <f t="shared" si="72"/>
        <v>1</v>
      </c>
      <c r="BX49" s="4">
        <f t="shared" si="73"/>
        <v>1</v>
      </c>
      <c r="BY49" s="4">
        <f t="shared" si="74"/>
        <v>1</v>
      </c>
      <c r="BZ49" s="4">
        <f t="shared" si="75"/>
        <v>1</v>
      </c>
      <c r="CA49" s="4">
        <f t="shared" si="76"/>
        <v>1</v>
      </c>
      <c r="CB49" s="4">
        <f t="shared" si="77"/>
        <v>1</v>
      </c>
      <c r="CC49" s="4">
        <f t="shared" si="78"/>
        <v>1</v>
      </c>
      <c r="CD49" s="4">
        <f t="shared" si="79"/>
        <v>1</v>
      </c>
      <c r="CE49" s="4">
        <f t="shared" si="80"/>
        <v>0</v>
      </c>
      <c r="CF49" s="4">
        <f t="shared" si="81"/>
        <v>1</v>
      </c>
      <c r="CG49" s="4">
        <f t="shared" si="82"/>
        <v>1</v>
      </c>
      <c r="CH49" s="4">
        <f t="shared" si="83"/>
        <v>1</v>
      </c>
      <c r="CI49" s="4">
        <f t="shared" si="84"/>
        <v>0</v>
      </c>
      <c r="CJ49" s="4">
        <f t="shared" si="85"/>
        <v>1</v>
      </c>
      <c r="CK49" s="4">
        <f t="shared" si="86"/>
        <v>1</v>
      </c>
      <c r="CL49" s="4">
        <f t="shared" si="87"/>
        <v>1</v>
      </c>
      <c r="CM49" s="4">
        <f t="shared" si="88"/>
        <v>1</v>
      </c>
      <c r="CN49" s="4">
        <f t="shared" si="89"/>
        <v>0</v>
      </c>
      <c r="CO49" s="4">
        <f t="shared" si="90"/>
        <v>0</v>
      </c>
      <c r="CP49" s="4"/>
      <c r="CR49" s="5">
        <f t="shared" si="5"/>
        <v>9</v>
      </c>
      <c r="CS49" s="6">
        <f t="shared" si="92"/>
        <v>90</v>
      </c>
      <c r="CT49" s="5">
        <f t="shared" si="6"/>
        <v>5</v>
      </c>
      <c r="CU49" s="6">
        <f t="shared" si="7"/>
        <v>62.5</v>
      </c>
      <c r="CV49" s="5">
        <f t="shared" si="8"/>
        <v>4</v>
      </c>
      <c r="CW49" s="6">
        <f t="shared" si="9"/>
        <v>57.142857142857146</v>
      </c>
      <c r="CX49" s="7">
        <f t="shared" si="93"/>
        <v>5</v>
      </c>
      <c r="CY49">
        <f t="shared" si="10"/>
        <v>83.33333333333334</v>
      </c>
      <c r="CZ49">
        <f t="shared" si="91"/>
        <v>24</v>
      </c>
      <c r="DA49">
        <f t="shared" si="11"/>
        <v>70.58823529411765</v>
      </c>
      <c r="DB49" s="14">
        <f t="shared" si="95"/>
        <v>4.9411764705882355</v>
      </c>
      <c r="DC49">
        <f t="shared" si="96"/>
        <v>282.3529411764706</v>
      </c>
    </row>
    <row r="50" spans="1:107" ht="15">
      <c r="A50" s="11"/>
      <c r="B50">
        <v>4</v>
      </c>
      <c r="C50">
        <v>3</v>
      </c>
      <c r="D50">
        <v>1</v>
      </c>
      <c r="E50">
        <v>4</v>
      </c>
      <c r="F50">
        <v>4</v>
      </c>
      <c r="G50">
        <v>2</v>
      </c>
      <c r="H50">
        <v>1</v>
      </c>
      <c r="I50">
        <v>1</v>
      </c>
      <c r="J50">
        <v>2</v>
      </c>
      <c r="K50">
        <v>3</v>
      </c>
      <c r="L50">
        <v>3</v>
      </c>
      <c r="M50">
        <v>1</v>
      </c>
      <c r="N50">
        <v>3</v>
      </c>
      <c r="O50">
        <v>3</v>
      </c>
      <c r="P50">
        <v>2</v>
      </c>
      <c r="Q50">
        <v>2</v>
      </c>
      <c r="R50">
        <v>3</v>
      </c>
      <c r="S50">
        <v>1</v>
      </c>
      <c r="T50">
        <v>2</v>
      </c>
      <c r="U50">
        <v>3</v>
      </c>
      <c r="V50">
        <v>2</v>
      </c>
      <c r="W50">
        <v>2</v>
      </c>
      <c r="X50">
        <v>4</v>
      </c>
      <c r="Y50">
        <v>3</v>
      </c>
      <c r="Z50">
        <v>3</v>
      </c>
      <c r="AA50">
        <v>2</v>
      </c>
      <c r="AB50">
        <v>1</v>
      </c>
      <c r="AC50">
        <v>1</v>
      </c>
      <c r="AD50">
        <v>3</v>
      </c>
      <c r="AE50">
        <v>2</v>
      </c>
      <c r="AF50">
        <v>3</v>
      </c>
      <c r="AG50">
        <v>1</v>
      </c>
      <c r="AH50">
        <v>1</v>
      </c>
      <c r="AI50">
        <v>2</v>
      </c>
      <c r="BH50" s="4">
        <f t="shared" si="57"/>
        <v>0</v>
      </c>
      <c r="BI50" s="4">
        <f t="shared" si="58"/>
        <v>1</v>
      </c>
      <c r="BJ50" s="4">
        <f t="shared" si="59"/>
        <v>1</v>
      </c>
      <c r="BK50" s="4">
        <f t="shared" si="60"/>
        <v>0</v>
      </c>
      <c r="BL50" s="4">
        <f t="shared" si="61"/>
        <v>1</v>
      </c>
      <c r="BM50" s="4">
        <f t="shared" si="62"/>
        <v>1</v>
      </c>
      <c r="BN50" s="4">
        <f t="shared" si="63"/>
        <v>1</v>
      </c>
      <c r="BO50" s="4">
        <f t="shared" si="64"/>
        <v>0</v>
      </c>
      <c r="BP50" s="4">
        <f t="shared" si="65"/>
        <v>0</v>
      </c>
      <c r="BQ50" s="4">
        <f t="shared" si="66"/>
        <v>1</v>
      </c>
      <c r="BR50" s="4">
        <f t="shared" si="67"/>
        <v>0</v>
      </c>
      <c r="BS50" s="4">
        <f t="shared" si="68"/>
        <v>0</v>
      </c>
      <c r="BT50" s="4">
        <f t="shared" si="69"/>
        <v>0</v>
      </c>
      <c r="BU50" s="4">
        <f t="shared" si="70"/>
        <v>1</v>
      </c>
      <c r="BV50" s="4">
        <f t="shared" si="71"/>
        <v>1</v>
      </c>
      <c r="BW50" s="4">
        <f t="shared" si="72"/>
        <v>1</v>
      </c>
      <c r="BX50" s="4">
        <f t="shared" si="73"/>
        <v>1</v>
      </c>
      <c r="BY50" s="4">
        <f t="shared" si="74"/>
        <v>0</v>
      </c>
      <c r="BZ50" s="4">
        <f t="shared" si="75"/>
        <v>1</v>
      </c>
      <c r="CA50" s="4">
        <f t="shared" si="76"/>
        <v>0</v>
      </c>
      <c r="CB50" s="4">
        <f t="shared" si="77"/>
        <v>1</v>
      </c>
      <c r="CC50" s="4">
        <f t="shared" si="78"/>
        <v>1</v>
      </c>
      <c r="CD50" s="4">
        <f t="shared" si="79"/>
        <v>1</v>
      </c>
      <c r="CE50" s="4">
        <f t="shared" si="80"/>
        <v>0</v>
      </c>
      <c r="CF50" s="4">
        <f t="shared" si="81"/>
        <v>1</v>
      </c>
      <c r="CG50" s="4">
        <f t="shared" si="82"/>
        <v>1</v>
      </c>
      <c r="CH50" s="4">
        <f t="shared" si="83"/>
        <v>1</v>
      </c>
      <c r="CI50" s="4">
        <f t="shared" si="84"/>
        <v>1</v>
      </c>
      <c r="CJ50" s="4">
        <f t="shared" si="85"/>
        <v>0</v>
      </c>
      <c r="CK50" s="4">
        <f t="shared" si="86"/>
        <v>1</v>
      </c>
      <c r="CL50" s="4">
        <f t="shared" si="87"/>
        <v>0</v>
      </c>
      <c r="CM50" s="4">
        <f t="shared" si="88"/>
        <v>1</v>
      </c>
      <c r="CN50" s="4">
        <f t="shared" si="89"/>
        <v>0</v>
      </c>
      <c r="CO50" s="4">
        <f t="shared" si="90"/>
        <v>0</v>
      </c>
      <c r="CP50" s="4"/>
      <c r="CR50" s="5">
        <f t="shared" si="5"/>
        <v>5</v>
      </c>
      <c r="CS50" s="6">
        <f t="shared" si="92"/>
        <v>50</v>
      </c>
      <c r="CT50" s="5">
        <f t="shared" si="6"/>
        <v>5</v>
      </c>
      <c r="CU50" s="6">
        <f t="shared" si="7"/>
        <v>62.5</v>
      </c>
      <c r="CV50" s="5">
        <f t="shared" si="8"/>
        <v>5</v>
      </c>
      <c r="CW50" s="6">
        <f t="shared" si="9"/>
        <v>71.42857142857143</v>
      </c>
      <c r="CX50" s="7">
        <f t="shared" si="93"/>
        <v>4</v>
      </c>
      <c r="CY50">
        <f t="shared" si="10"/>
        <v>66.66666666666667</v>
      </c>
      <c r="CZ50">
        <f t="shared" si="91"/>
        <v>20</v>
      </c>
      <c r="DA50">
        <f t="shared" si="11"/>
        <v>58.82352941176471</v>
      </c>
      <c r="DB50" s="14">
        <f t="shared" si="95"/>
        <v>4.117647058823529</v>
      </c>
      <c r="DC50">
        <f t="shared" si="96"/>
        <v>235.29411764705884</v>
      </c>
    </row>
    <row r="51" spans="1:107" ht="15">
      <c r="A51" s="11"/>
      <c r="B51">
        <v>2</v>
      </c>
      <c r="C51">
        <v>1</v>
      </c>
      <c r="D51">
        <v>1</v>
      </c>
      <c r="E51">
        <v>4</v>
      </c>
      <c r="F51">
        <v>3</v>
      </c>
      <c r="G51">
        <v>2</v>
      </c>
      <c r="H51">
        <v>1</v>
      </c>
      <c r="I51">
        <v>1</v>
      </c>
      <c r="J51">
        <v>2</v>
      </c>
      <c r="K51">
        <v>3</v>
      </c>
      <c r="L51">
        <v>3</v>
      </c>
      <c r="M51">
        <v>2</v>
      </c>
      <c r="N51">
        <v>3</v>
      </c>
      <c r="O51">
        <v>3</v>
      </c>
      <c r="P51">
        <v>4</v>
      </c>
      <c r="Q51">
        <v>1</v>
      </c>
      <c r="R51">
        <v>2</v>
      </c>
      <c r="S51">
        <v>2</v>
      </c>
      <c r="T51">
        <v>2</v>
      </c>
      <c r="U51">
        <v>2</v>
      </c>
      <c r="V51">
        <v>1</v>
      </c>
      <c r="W51">
        <v>1</v>
      </c>
      <c r="X51">
        <v>4</v>
      </c>
      <c r="Y51">
        <v>2</v>
      </c>
      <c r="Z51">
        <v>4</v>
      </c>
      <c r="AA51">
        <v>3</v>
      </c>
      <c r="AB51">
        <v>4</v>
      </c>
      <c r="AC51">
        <v>4</v>
      </c>
      <c r="AD51">
        <v>3</v>
      </c>
      <c r="AE51">
        <v>3</v>
      </c>
      <c r="AF51">
        <v>1</v>
      </c>
      <c r="AG51">
        <v>3</v>
      </c>
      <c r="AH51">
        <v>1</v>
      </c>
      <c r="AI51">
        <v>2</v>
      </c>
      <c r="BH51" s="4">
        <f t="shared" si="57"/>
        <v>0</v>
      </c>
      <c r="BI51" s="4">
        <f t="shared" si="58"/>
        <v>0</v>
      </c>
      <c r="BJ51" s="4">
        <f t="shared" si="59"/>
        <v>1</v>
      </c>
      <c r="BK51" s="4">
        <f t="shared" si="60"/>
        <v>1</v>
      </c>
      <c r="BL51" s="4">
        <f t="shared" si="61"/>
        <v>1</v>
      </c>
      <c r="BM51" s="4">
        <f t="shared" si="62"/>
        <v>1</v>
      </c>
      <c r="BN51" s="4">
        <f t="shared" si="63"/>
        <v>1</v>
      </c>
      <c r="BO51" s="4">
        <f t="shared" si="64"/>
        <v>1</v>
      </c>
      <c r="BP51" s="4">
        <f t="shared" si="65"/>
        <v>1</v>
      </c>
      <c r="BQ51" s="4">
        <f t="shared" si="66"/>
        <v>1</v>
      </c>
      <c r="BR51" s="4">
        <f t="shared" si="67"/>
        <v>1</v>
      </c>
      <c r="BS51" s="4">
        <f t="shared" si="68"/>
        <v>0</v>
      </c>
      <c r="BT51" s="4">
        <f t="shared" si="69"/>
        <v>1</v>
      </c>
      <c r="BU51" s="4">
        <f t="shared" si="70"/>
        <v>1</v>
      </c>
      <c r="BV51" s="4">
        <f t="shared" si="71"/>
        <v>1</v>
      </c>
      <c r="BW51" s="4">
        <f t="shared" si="72"/>
        <v>1</v>
      </c>
      <c r="BX51" s="4">
        <f t="shared" si="73"/>
        <v>1</v>
      </c>
      <c r="BY51" s="4">
        <f t="shared" si="74"/>
        <v>1</v>
      </c>
      <c r="BZ51" s="4">
        <f t="shared" si="75"/>
        <v>1</v>
      </c>
      <c r="CA51" s="4">
        <f t="shared" si="76"/>
        <v>1</v>
      </c>
      <c r="CB51" s="4">
        <f t="shared" si="77"/>
        <v>1</v>
      </c>
      <c r="CC51" s="4">
        <f t="shared" si="78"/>
        <v>1</v>
      </c>
      <c r="CD51" s="4">
        <f t="shared" si="79"/>
        <v>1</v>
      </c>
      <c r="CE51" s="4">
        <f t="shared" si="80"/>
        <v>1</v>
      </c>
      <c r="CF51" s="4">
        <f t="shared" si="81"/>
        <v>1</v>
      </c>
      <c r="CG51" s="4">
        <f t="shared" si="82"/>
        <v>1</v>
      </c>
      <c r="CH51" s="4">
        <f t="shared" si="83"/>
        <v>1</v>
      </c>
      <c r="CI51" s="4">
        <f t="shared" si="84"/>
        <v>1</v>
      </c>
      <c r="CJ51" s="4">
        <f t="shared" si="85"/>
        <v>1</v>
      </c>
      <c r="CK51" s="4">
        <f t="shared" si="86"/>
        <v>0</v>
      </c>
      <c r="CL51" s="4">
        <f t="shared" si="87"/>
        <v>1</v>
      </c>
      <c r="CM51" s="4">
        <f t="shared" si="88"/>
        <v>1</v>
      </c>
      <c r="CN51" s="4">
        <f t="shared" si="89"/>
        <v>0</v>
      </c>
      <c r="CO51" s="4">
        <f t="shared" si="90"/>
        <v>1</v>
      </c>
      <c r="CP51" s="4"/>
      <c r="CR51" s="5">
        <f t="shared" si="5"/>
        <v>10</v>
      </c>
      <c r="CS51" s="6">
        <f t="shared" si="92"/>
        <v>100</v>
      </c>
      <c r="CT51" s="5">
        <f t="shared" si="6"/>
        <v>7</v>
      </c>
      <c r="CU51" s="6">
        <f t="shared" si="7"/>
        <v>87.5</v>
      </c>
      <c r="CV51" s="5">
        <f t="shared" si="8"/>
        <v>5</v>
      </c>
      <c r="CW51" s="6">
        <f t="shared" si="9"/>
        <v>71.42857142857143</v>
      </c>
      <c r="CX51" s="7">
        <f t="shared" si="93"/>
        <v>5</v>
      </c>
      <c r="CY51">
        <f t="shared" si="10"/>
        <v>83.33333333333334</v>
      </c>
      <c r="CZ51">
        <f t="shared" si="91"/>
        <v>29</v>
      </c>
      <c r="DA51">
        <f t="shared" si="11"/>
        <v>85.29411764705883</v>
      </c>
      <c r="DB51" s="14">
        <f t="shared" si="95"/>
        <v>5.970588235294118</v>
      </c>
      <c r="DC51">
        <f t="shared" si="96"/>
        <v>341.1764705882353</v>
      </c>
    </row>
    <row r="52" spans="1:107" ht="15">
      <c r="A52" s="11"/>
      <c r="B52">
        <v>2</v>
      </c>
      <c r="C52">
        <v>2</v>
      </c>
      <c r="D52">
        <v>1</v>
      </c>
      <c r="E52">
        <v>3</v>
      </c>
      <c r="F52">
        <v>3</v>
      </c>
      <c r="G52">
        <v>2</v>
      </c>
      <c r="H52">
        <v>1</v>
      </c>
      <c r="I52">
        <v>1</v>
      </c>
      <c r="J52">
        <v>3</v>
      </c>
      <c r="K52">
        <v>3</v>
      </c>
      <c r="L52">
        <v>3</v>
      </c>
      <c r="M52">
        <v>2</v>
      </c>
      <c r="N52">
        <v>3</v>
      </c>
      <c r="O52">
        <v>3</v>
      </c>
      <c r="P52">
        <v>1</v>
      </c>
      <c r="Q52">
        <v>1</v>
      </c>
      <c r="R52">
        <v>1</v>
      </c>
      <c r="S52">
        <v>2</v>
      </c>
      <c r="T52">
        <v>2</v>
      </c>
      <c r="U52">
        <v>3</v>
      </c>
      <c r="V52">
        <v>3</v>
      </c>
      <c r="W52">
        <v>1</v>
      </c>
      <c r="X52">
        <v>4</v>
      </c>
      <c r="Y52">
        <v>2</v>
      </c>
      <c r="Z52">
        <v>4</v>
      </c>
      <c r="AA52">
        <v>3</v>
      </c>
      <c r="AB52">
        <v>3</v>
      </c>
      <c r="AC52">
        <v>4</v>
      </c>
      <c r="AD52">
        <v>3</v>
      </c>
      <c r="AE52">
        <v>3</v>
      </c>
      <c r="AF52">
        <v>1</v>
      </c>
      <c r="AG52">
        <v>1</v>
      </c>
      <c r="AH52">
        <v>2</v>
      </c>
      <c r="AI52">
        <v>2</v>
      </c>
      <c r="BH52" s="4">
        <f t="shared" si="57"/>
        <v>0</v>
      </c>
      <c r="BI52" s="4">
        <f t="shared" si="58"/>
        <v>1</v>
      </c>
      <c r="BJ52" s="4">
        <f t="shared" si="59"/>
        <v>1</v>
      </c>
      <c r="BK52" s="4">
        <f t="shared" si="60"/>
        <v>0</v>
      </c>
      <c r="BL52" s="4">
        <f t="shared" si="61"/>
        <v>1</v>
      </c>
      <c r="BM52" s="4">
        <f t="shared" si="62"/>
        <v>1</v>
      </c>
      <c r="BN52" s="4">
        <f t="shared" si="63"/>
        <v>1</v>
      </c>
      <c r="BO52" s="4">
        <f t="shared" si="64"/>
        <v>1</v>
      </c>
      <c r="BP52" s="4">
        <f t="shared" si="65"/>
        <v>1</v>
      </c>
      <c r="BQ52" s="4">
        <f t="shared" si="66"/>
        <v>1</v>
      </c>
      <c r="BR52" s="4">
        <f t="shared" si="67"/>
        <v>0</v>
      </c>
      <c r="BS52" s="4">
        <f t="shared" si="68"/>
        <v>0</v>
      </c>
      <c r="BT52" s="4">
        <f t="shared" si="69"/>
        <v>0</v>
      </c>
      <c r="BU52" s="4">
        <f t="shared" si="70"/>
        <v>0</v>
      </c>
      <c r="BV52" s="4">
        <f t="shared" si="71"/>
        <v>1</v>
      </c>
      <c r="BW52" s="4">
        <f t="shared" si="72"/>
        <v>0</v>
      </c>
      <c r="BX52" s="4">
        <f t="shared" si="73"/>
        <v>0</v>
      </c>
      <c r="BY52" s="4">
        <f t="shared" si="74"/>
        <v>0</v>
      </c>
      <c r="BZ52" s="4">
        <f t="shared" si="75"/>
        <v>0</v>
      </c>
      <c r="CA52" s="4">
        <f t="shared" si="76"/>
        <v>0</v>
      </c>
      <c r="CB52" s="4">
        <f t="shared" si="77"/>
        <v>0</v>
      </c>
      <c r="CC52" s="4">
        <f t="shared" si="78"/>
        <v>1</v>
      </c>
      <c r="CD52" s="4">
        <f t="shared" si="79"/>
        <v>0</v>
      </c>
      <c r="CE52" s="4">
        <f t="shared" si="80"/>
        <v>1</v>
      </c>
      <c r="CF52" s="4">
        <f t="shared" si="81"/>
        <v>0</v>
      </c>
      <c r="CG52" s="4">
        <f t="shared" si="82"/>
        <v>0</v>
      </c>
      <c r="CH52" s="4">
        <f t="shared" si="83"/>
        <v>1</v>
      </c>
      <c r="CI52" s="4">
        <f t="shared" si="84"/>
        <v>1</v>
      </c>
      <c r="CJ52" s="4">
        <f t="shared" si="85"/>
        <v>0</v>
      </c>
      <c r="CK52" s="4">
        <f t="shared" si="86"/>
        <v>0</v>
      </c>
      <c r="CL52" s="4">
        <f t="shared" si="87"/>
        <v>0</v>
      </c>
      <c r="CM52" s="4">
        <f t="shared" si="88"/>
        <v>0</v>
      </c>
      <c r="CN52" s="4">
        <f t="shared" si="89"/>
        <v>1</v>
      </c>
      <c r="CO52" s="4">
        <f t="shared" si="90"/>
        <v>0</v>
      </c>
      <c r="CP52" s="4"/>
      <c r="CR52" s="5">
        <f t="shared" si="5"/>
        <v>6</v>
      </c>
      <c r="CS52" s="6">
        <f t="shared" si="92"/>
        <v>60</v>
      </c>
      <c r="CT52" s="5">
        <f t="shared" si="6"/>
        <v>2</v>
      </c>
      <c r="CU52" s="6">
        <f t="shared" si="7"/>
        <v>25</v>
      </c>
      <c r="CV52" s="5">
        <f t="shared" si="8"/>
        <v>4</v>
      </c>
      <c r="CW52" s="6">
        <f t="shared" si="9"/>
        <v>57.142857142857146</v>
      </c>
      <c r="CX52" s="7">
        <f t="shared" si="93"/>
        <v>1</v>
      </c>
      <c r="CY52">
        <f t="shared" si="10"/>
        <v>16.666666666666668</v>
      </c>
      <c r="CZ52">
        <f t="shared" si="91"/>
        <v>14</v>
      </c>
      <c r="DA52">
        <f t="shared" si="11"/>
        <v>41.1764705882353</v>
      </c>
      <c r="DB52" s="14">
        <f t="shared" si="95"/>
        <v>2.8823529411764706</v>
      </c>
      <c r="DC52">
        <f t="shared" si="96"/>
        <v>164.7058823529412</v>
      </c>
    </row>
    <row r="53" spans="1:107" ht="15">
      <c r="A53" s="11"/>
      <c r="B53">
        <v>2</v>
      </c>
      <c r="C53">
        <v>0</v>
      </c>
      <c r="D53">
        <v>1</v>
      </c>
      <c r="E53">
        <v>2</v>
      </c>
      <c r="F53">
        <v>3</v>
      </c>
      <c r="G53">
        <v>2</v>
      </c>
      <c r="H53">
        <v>1</v>
      </c>
      <c r="I53">
        <v>1</v>
      </c>
      <c r="J53">
        <v>2</v>
      </c>
      <c r="K53">
        <v>3</v>
      </c>
      <c r="L53">
        <v>3</v>
      </c>
      <c r="M53">
        <v>3</v>
      </c>
      <c r="N53">
        <v>2</v>
      </c>
      <c r="O53">
        <v>3</v>
      </c>
      <c r="P53">
        <v>1</v>
      </c>
      <c r="Q53">
        <v>1</v>
      </c>
      <c r="R53">
        <v>4</v>
      </c>
      <c r="S53">
        <v>0</v>
      </c>
      <c r="T53">
        <v>2</v>
      </c>
      <c r="U53">
        <v>3</v>
      </c>
      <c r="V53">
        <v>3</v>
      </c>
      <c r="W53">
        <v>1</v>
      </c>
      <c r="X53">
        <v>4</v>
      </c>
      <c r="Y53">
        <v>2</v>
      </c>
      <c r="Z53">
        <v>4</v>
      </c>
      <c r="AA53">
        <v>2</v>
      </c>
      <c r="AB53">
        <v>2</v>
      </c>
      <c r="AC53">
        <v>3</v>
      </c>
      <c r="AD53">
        <v>3</v>
      </c>
      <c r="AE53">
        <v>2</v>
      </c>
      <c r="AF53">
        <v>1</v>
      </c>
      <c r="AG53">
        <v>1</v>
      </c>
      <c r="AH53">
        <v>4</v>
      </c>
      <c r="AI53">
        <v>2</v>
      </c>
      <c r="BH53" s="4">
        <f t="shared" si="57"/>
        <v>1</v>
      </c>
      <c r="BI53" s="4">
        <f t="shared" si="58"/>
        <v>1</v>
      </c>
      <c r="BJ53" s="4">
        <f t="shared" si="59"/>
        <v>1</v>
      </c>
      <c r="BK53" s="4">
        <f t="shared" si="60"/>
        <v>0</v>
      </c>
      <c r="BL53" s="4">
        <f t="shared" si="61"/>
        <v>1</v>
      </c>
      <c r="BM53" s="4">
        <f t="shared" si="62"/>
        <v>1</v>
      </c>
      <c r="BN53" s="4">
        <f t="shared" si="63"/>
        <v>1</v>
      </c>
      <c r="BO53" s="4">
        <f t="shared" si="64"/>
        <v>1</v>
      </c>
      <c r="BP53" s="4">
        <f t="shared" si="65"/>
        <v>1</v>
      </c>
      <c r="BQ53" s="4">
        <f t="shared" si="66"/>
        <v>1</v>
      </c>
      <c r="BR53" s="4">
        <f t="shared" si="67"/>
        <v>1</v>
      </c>
      <c r="BS53" s="4">
        <f t="shared" si="68"/>
        <v>1</v>
      </c>
      <c r="BT53" s="4">
        <f t="shared" si="69"/>
        <v>1</v>
      </c>
      <c r="BU53" s="4">
        <f t="shared" si="70"/>
        <v>1</v>
      </c>
      <c r="BV53" s="4">
        <f t="shared" si="71"/>
        <v>1</v>
      </c>
      <c r="BW53" s="4">
        <f t="shared" si="72"/>
        <v>1</v>
      </c>
      <c r="BX53" s="4">
        <f t="shared" si="73"/>
        <v>1</v>
      </c>
      <c r="BY53" s="4">
        <f t="shared" si="74"/>
        <v>1</v>
      </c>
      <c r="BZ53" s="4">
        <f t="shared" si="75"/>
        <v>1</v>
      </c>
      <c r="CA53" s="4">
        <f t="shared" si="76"/>
        <v>1</v>
      </c>
      <c r="CB53" s="4">
        <f t="shared" si="77"/>
        <v>1</v>
      </c>
      <c r="CC53" s="4">
        <f t="shared" si="78"/>
        <v>1</v>
      </c>
      <c r="CD53" s="4">
        <f t="shared" si="79"/>
        <v>1</v>
      </c>
      <c r="CE53" s="4">
        <f t="shared" si="80"/>
        <v>1</v>
      </c>
      <c r="CF53" s="4">
        <f t="shared" si="81"/>
        <v>1</v>
      </c>
      <c r="CG53" s="4">
        <f t="shared" si="82"/>
        <v>1</v>
      </c>
      <c r="CH53" s="4">
        <f t="shared" si="83"/>
        <v>1</v>
      </c>
      <c r="CI53" s="4">
        <f t="shared" si="84"/>
        <v>1</v>
      </c>
      <c r="CJ53" s="4">
        <f t="shared" si="85"/>
        <v>1</v>
      </c>
      <c r="CK53" s="4">
        <f t="shared" si="86"/>
        <v>1</v>
      </c>
      <c r="CL53" s="4">
        <f t="shared" si="87"/>
        <v>1</v>
      </c>
      <c r="CM53" s="4">
        <f t="shared" si="88"/>
        <v>1</v>
      </c>
      <c r="CN53" s="4">
        <f t="shared" si="89"/>
        <v>0</v>
      </c>
      <c r="CO53" s="4">
        <f t="shared" si="90"/>
        <v>1</v>
      </c>
      <c r="CP53" s="4"/>
      <c r="CR53" s="5">
        <f t="shared" si="5"/>
        <v>10</v>
      </c>
      <c r="CS53" s="6">
        <f t="shared" si="92"/>
        <v>100</v>
      </c>
      <c r="CT53" s="5">
        <f t="shared" si="6"/>
        <v>8</v>
      </c>
      <c r="CU53" s="6">
        <f t="shared" si="7"/>
        <v>100</v>
      </c>
      <c r="CV53" s="5">
        <f t="shared" si="8"/>
        <v>6</v>
      </c>
      <c r="CW53" s="6">
        <f t="shared" si="9"/>
        <v>85.71428571428572</v>
      </c>
      <c r="CX53" s="7">
        <f t="shared" si="93"/>
        <v>6</v>
      </c>
      <c r="CY53">
        <f t="shared" si="10"/>
        <v>100</v>
      </c>
      <c r="CZ53">
        <f t="shared" si="91"/>
        <v>32</v>
      </c>
      <c r="DA53">
        <f t="shared" si="11"/>
        <v>94.11764705882354</v>
      </c>
      <c r="DB53" s="14">
        <f t="shared" si="95"/>
        <v>6.588235294117647</v>
      </c>
      <c r="DC53">
        <f t="shared" si="96"/>
        <v>376.47058823529414</v>
      </c>
    </row>
    <row r="54" spans="1:107" ht="15">
      <c r="A54" s="11"/>
      <c r="B54">
        <v>4</v>
      </c>
      <c r="C54">
        <v>2</v>
      </c>
      <c r="D54">
        <v>2</v>
      </c>
      <c r="E54">
        <v>4</v>
      </c>
      <c r="F54">
        <v>3</v>
      </c>
      <c r="G54">
        <v>2</v>
      </c>
      <c r="H54">
        <v>1</v>
      </c>
      <c r="I54">
        <v>1</v>
      </c>
      <c r="J54">
        <v>2</v>
      </c>
      <c r="K54">
        <v>3</v>
      </c>
      <c r="L54">
        <v>3</v>
      </c>
      <c r="M54">
        <v>2</v>
      </c>
      <c r="N54">
        <v>3</v>
      </c>
      <c r="O54">
        <v>3</v>
      </c>
      <c r="P54">
        <v>4</v>
      </c>
      <c r="Q54">
        <v>1</v>
      </c>
      <c r="R54">
        <v>4</v>
      </c>
      <c r="S54">
        <v>2</v>
      </c>
      <c r="T54">
        <v>2</v>
      </c>
      <c r="U54">
        <v>3</v>
      </c>
      <c r="V54">
        <v>4</v>
      </c>
      <c r="W54">
        <v>1</v>
      </c>
      <c r="X54">
        <v>4</v>
      </c>
      <c r="Y54">
        <v>2</v>
      </c>
      <c r="Z54">
        <v>4</v>
      </c>
      <c r="AA54">
        <v>3</v>
      </c>
      <c r="AB54">
        <v>2</v>
      </c>
      <c r="AC54">
        <v>4</v>
      </c>
      <c r="AD54">
        <v>1</v>
      </c>
      <c r="AE54">
        <v>3</v>
      </c>
      <c r="AF54">
        <v>1</v>
      </c>
      <c r="AG54">
        <v>4</v>
      </c>
      <c r="AH54">
        <v>4</v>
      </c>
      <c r="AI54">
        <v>3</v>
      </c>
      <c r="BH54" s="4">
        <f t="shared" si="57"/>
        <v>1</v>
      </c>
      <c r="BI54" s="4">
        <f t="shared" si="58"/>
        <v>1</v>
      </c>
      <c r="BJ54" s="4">
        <f t="shared" si="59"/>
        <v>1</v>
      </c>
      <c r="BK54" s="4">
        <f t="shared" si="60"/>
        <v>1</v>
      </c>
      <c r="BL54" s="4">
        <f t="shared" si="61"/>
        <v>1</v>
      </c>
      <c r="BM54" s="4">
        <f t="shared" si="62"/>
        <v>1</v>
      </c>
      <c r="BN54" s="4">
        <f t="shared" si="63"/>
        <v>1</v>
      </c>
      <c r="BO54" s="4">
        <f t="shared" si="64"/>
        <v>1</v>
      </c>
      <c r="BP54" s="4">
        <f t="shared" si="65"/>
        <v>1</v>
      </c>
      <c r="BQ54" s="4">
        <f t="shared" si="66"/>
        <v>1</v>
      </c>
      <c r="BR54" s="4">
        <f t="shared" si="67"/>
        <v>1</v>
      </c>
      <c r="BS54" s="4">
        <f t="shared" si="68"/>
        <v>1</v>
      </c>
      <c r="BT54" s="4">
        <f t="shared" si="69"/>
        <v>1</v>
      </c>
      <c r="BU54" s="4">
        <f t="shared" si="70"/>
        <v>1</v>
      </c>
      <c r="BV54" s="4">
        <f t="shared" si="71"/>
        <v>1</v>
      </c>
      <c r="BW54" s="4">
        <f t="shared" si="72"/>
        <v>1</v>
      </c>
      <c r="BX54" s="4">
        <f t="shared" si="73"/>
        <v>1</v>
      </c>
      <c r="BY54" s="4">
        <f t="shared" si="74"/>
        <v>1</v>
      </c>
      <c r="BZ54" s="4">
        <f t="shared" si="75"/>
        <v>1</v>
      </c>
      <c r="CA54" s="4">
        <f t="shared" si="76"/>
        <v>1</v>
      </c>
      <c r="CB54" s="4">
        <f t="shared" si="77"/>
        <v>1</v>
      </c>
      <c r="CC54" s="4">
        <f t="shared" si="78"/>
        <v>1</v>
      </c>
      <c r="CD54" s="4">
        <f t="shared" si="79"/>
        <v>1</v>
      </c>
      <c r="CE54" s="4">
        <f t="shared" si="80"/>
        <v>1</v>
      </c>
      <c r="CF54" s="4">
        <f t="shared" si="81"/>
        <v>1</v>
      </c>
      <c r="CG54" s="4">
        <f t="shared" si="82"/>
        <v>1</v>
      </c>
      <c r="CH54" s="4">
        <f t="shared" si="83"/>
        <v>1</v>
      </c>
      <c r="CI54" s="4">
        <f t="shared" si="84"/>
        <v>1</v>
      </c>
      <c r="CJ54" s="4">
        <f t="shared" si="85"/>
        <v>0</v>
      </c>
      <c r="CK54" s="4">
        <f t="shared" si="86"/>
        <v>1</v>
      </c>
      <c r="CL54" s="4">
        <f t="shared" si="87"/>
        <v>1</v>
      </c>
      <c r="CM54" s="4">
        <f t="shared" si="88"/>
        <v>1</v>
      </c>
      <c r="CN54" s="4">
        <f t="shared" si="89"/>
        <v>1</v>
      </c>
      <c r="CO54" s="4">
        <f t="shared" si="90"/>
        <v>1</v>
      </c>
      <c r="CP54" s="4"/>
      <c r="CR54" s="5">
        <f t="shared" si="5"/>
        <v>10</v>
      </c>
      <c r="CS54" s="6">
        <f t="shared" si="92"/>
        <v>100</v>
      </c>
      <c r="CT54" s="5">
        <f t="shared" si="6"/>
        <v>8</v>
      </c>
      <c r="CU54" s="6">
        <f t="shared" si="7"/>
        <v>100</v>
      </c>
      <c r="CV54" s="5">
        <f t="shared" si="8"/>
        <v>7</v>
      </c>
      <c r="CW54" s="6">
        <f t="shared" si="9"/>
        <v>100</v>
      </c>
      <c r="CX54" s="7">
        <f t="shared" si="93"/>
        <v>5</v>
      </c>
      <c r="CY54">
        <f t="shared" si="10"/>
        <v>83.33333333333334</v>
      </c>
      <c r="CZ54">
        <f t="shared" si="91"/>
        <v>33</v>
      </c>
      <c r="DA54">
        <f t="shared" si="11"/>
        <v>97.05882352941177</v>
      </c>
      <c r="DB54" s="14">
        <f t="shared" si="95"/>
        <v>6.794117647058823</v>
      </c>
      <c r="DC54">
        <f t="shared" si="96"/>
        <v>388.2352941176471</v>
      </c>
    </row>
    <row r="55" spans="1:107" ht="15">
      <c r="A55" s="11"/>
      <c r="B55">
        <v>4</v>
      </c>
      <c r="C55">
        <v>3</v>
      </c>
      <c r="D55">
        <v>1</v>
      </c>
      <c r="E55">
        <v>4</v>
      </c>
      <c r="F55">
        <v>3</v>
      </c>
      <c r="G55">
        <v>2</v>
      </c>
      <c r="H55">
        <v>1</v>
      </c>
      <c r="I55">
        <v>1</v>
      </c>
      <c r="J55">
        <v>2</v>
      </c>
      <c r="K55">
        <v>3</v>
      </c>
      <c r="L55">
        <v>3</v>
      </c>
      <c r="M55">
        <v>3</v>
      </c>
      <c r="N55">
        <v>2</v>
      </c>
      <c r="O55">
        <v>3</v>
      </c>
      <c r="P55">
        <v>4</v>
      </c>
      <c r="Q55">
        <v>1</v>
      </c>
      <c r="R55">
        <v>4</v>
      </c>
      <c r="S55">
        <v>2</v>
      </c>
      <c r="T55">
        <v>1</v>
      </c>
      <c r="U55">
        <v>4</v>
      </c>
      <c r="V55">
        <v>2</v>
      </c>
      <c r="W55">
        <v>1</v>
      </c>
      <c r="X55">
        <v>2</v>
      </c>
      <c r="Y55">
        <v>2</v>
      </c>
      <c r="Z55">
        <v>1</v>
      </c>
      <c r="AA55">
        <v>2</v>
      </c>
      <c r="AB55">
        <v>2</v>
      </c>
      <c r="AC55">
        <v>3</v>
      </c>
      <c r="AD55">
        <v>4</v>
      </c>
      <c r="AE55">
        <v>2</v>
      </c>
      <c r="AF55">
        <v>1</v>
      </c>
      <c r="AG55">
        <v>3</v>
      </c>
      <c r="AH55">
        <v>4</v>
      </c>
      <c r="AI55">
        <v>2</v>
      </c>
      <c r="BH55" s="4">
        <f t="shared" si="57"/>
        <v>1</v>
      </c>
      <c r="BI55" s="4">
        <f t="shared" si="58"/>
        <v>0</v>
      </c>
      <c r="BJ55" s="4">
        <f t="shared" si="59"/>
        <v>1</v>
      </c>
      <c r="BK55" s="4">
        <f t="shared" si="60"/>
        <v>0</v>
      </c>
      <c r="BL55" s="4">
        <f t="shared" si="61"/>
        <v>1</v>
      </c>
      <c r="BM55" s="4">
        <f t="shared" si="62"/>
        <v>1</v>
      </c>
      <c r="BN55" s="4">
        <f t="shared" si="63"/>
        <v>1</v>
      </c>
      <c r="BO55" s="4">
        <f t="shared" si="64"/>
        <v>1</v>
      </c>
      <c r="BP55" s="4">
        <f t="shared" si="65"/>
        <v>1</v>
      </c>
      <c r="BQ55" s="4">
        <f t="shared" si="66"/>
        <v>1</v>
      </c>
      <c r="BR55" s="4">
        <f t="shared" si="67"/>
        <v>1</v>
      </c>
      <c r="BS55" s="4">
        <f t="shared" si="68"/>
        <v>0</v>
      </c>
      <c r="BT55" s="4">
        <f t="shared" si="69"/>
        <v>1</v>
      </c>
      <c r="BU55" s="4">
        <f t="shared" si="70"/>
        <v>1</v>
      </c>
      <c r="BV55" s="4">
        <f t="shared" si="71"/>
        <v>1</v>
      </c>
      <c r="BW55" s="4">
        <f t="shared" si="72"/>
        <v>0</v>
      </c>
      <c r="BX55" s="4">
        <f t="shared" si="73"/>
        <v>1</v>
      </c>
      <c r="BY55" s="4">
        <f t="shared" si="74"/>
        <v>0</v>
      </c>
      <c r="BZ55" s="4">
        <f t="shared" si="75"/>
        <v>1</v>
      </c>
      <c r="CA55" s="4">
        <f t="shared" si="76"/>
        <v>1</v>
      </c>
      <c r="CB55" s="4">
        <f t="shared" si="77"/>
        <v>1</v>
      </c>
      <c r="CC55" s="4">
        <f t="shared" si="78"/>
        <v>1</v>
      </c>
      <c r="CD55" s="4">
        <f t="shared" si="79"/>
        <v>1</v>
      </c>
      <c r="CE55" s="4">
        <f t="shared" si="80"/>
        <v>0</v>
      </c>
      <c r="CF55" s="4">
        <f t="shared" si="81"/>
        <v>1</v>
      </c>
      <c r="CG55" s="4">
        <f t="shared" si="82"/>
        <v>1</v>
      </c>
      <c r="CH55" s="4">
        <f t="shared" si="83"/>
        <v>1</v>
      </c>
      <c r="CI55" s="4">
        <f t="shared" si="84"/>
        <v>1</v>
      </c>
      <c r="CJ55" s="4">
        <f t="shared" si="85"/>
        <v>1</v>
      </c>
      <c r="CK55" s="4">
        <f t="shared" si="86"/>
        <v>1</v>
      </c>
      <c r="CL55" s="4">
        <f t="shared" si="87"/>
        <v>1</v>
      </c>
      <c r="CM55" s="4">
        <f t="shared" si="88"/>
        <v>1</v>
      </c>
      <c r="CN55" s="4">
        <f t="shared" si="89"/>
        <v>0</v>
      </c>
      <c r="CO55" s="4">
        <f t="shared" si="90"/>
        <v>1</v>
      </c>
      <c r="CP55" s="4"/>
      <c r="CR55" s="5">
        <f t="shared" si="5"/>
        <v>9</v>
      </c>
      <c r="CS55" s="6">
        <f t="shared" si="92"/>
        <v>90</v>
      </c>
      <c r="CT55" s="5">
        <f t="shared" si="6"/>
        <v>5</v>
      </c>
      <c r="CU55" s="6">
        <f t="shared" si="7"/>
        <v>62.5</v>
      </c>
      <c r="CV55" s="5">
        <f t="shared" si="8"/>
        <v>5</v>
      </c>
      <c r="CW55" s="6">
        <f t="shared" si="9"/>
        <v>71.42857142857143</v>
      </c>
      <c r="CX55" s="7">
        <f t="shared" si="93"/>
        <v>6</v>
      </c>
      <c r="CY55">
        <f t="shared" si="10"/>
        <v>100</v>
      </c>
      <c r="CZ55">
        <f t="shared" si="91"/>
        <v>27</v>
      </c>
      <c r="DA55">
        <f t="shared" si="11"/>
        <v>79.41176470588236</v>
      </c>
      <c r="DB55" s="14">
        <f t="shared" si="95"/>
        <v>5.5588235294117645</v>
      </c>
      <c r="DC55">
        <f t="shared" si="96"/>
        <v>317.64705882352945</v>
      </c>
    </row>
    <row r="56" spans="1:107" ht="15">
      <c r="A56" s="11"/>
      <c r="B56">
        <v>2</v>
      </c>
      <c r="C56">
        <v>3</v>
      </c>
      <c r="D56">
        <v>2</v>
      </c>
      <c r="E56">
        <v>3</v>
      </c>
      <c r="F56">
        <v>4</v>
      </c>
      <c r="G56">
        <v>2</v>
      </c>
      <c r="H56">
        <v>1</v>
      </c>
      <c r="I56">
        <v>1</v>
      </c>
      <c r="J56">
        <v>2</v>
      </c>
      <c r="K56">
        <v>3</v>
      </c>
      <c r="L56">
        <v>3</v>
      </c>
      <c r="M56">
        <v>2</v>
      </c>
      <c r="N56">
        <v>2</v>
      </c>
      <c r="O56">
        <v>3</v>
      </c>
      <c r="P56">
        <v>1</v>
      </c>
      <c r="Q56">
        <v>1</v>
      </c>
      <c r="R56">
        <v>2</v>
      </c>
      <c r="S56">
        <v>2</v>
      </c>
      <c r="T56">
        <v>2</v>
      </c>
      <c r="U56">
        <v>3</v>
      </c>
      <c r="V56">
        <v>4</v>
      </c>
      <c r="W56">
        <v>1</v>
      </c>
      <c r="X56">
        <v>4</v>
      </c>
      <c r="Y56">
        <v>3</v>
      </c>
      <c r="Z56">
        <v>4</v>
      </c>
      <c r="AA56">
        <v>3</v>
      </c>
      <c r="AB56">
        <v>2</v>
      </c>
      <c r="AC56">
        <v>4</v>
      </c>
      <c r="AD56">
        <v>3</v>
      </c>
      <c r="AE56">
        <v>3</v>
      </c>
      <c r="AF56">
        <v>1</v>
      </c>
      <c r="AG56">
        <v>3</v>
      </c>
      <c r="AH56">
        <v>4</v>
      </c>
      <c r="AI56">
        <v>4</v>
      </c>
      <c r="BH56" s="4">
        <f t="shared" si="57"/>
        <v>1</v>
      </c>
      <c r="BI56" s="4">
        <f t="shared" si="58"/>
        <v>0</v>
      </c>
      <c r="BJ56" s="4">
        <f t="shared" si="59"/>
        <v>0</v>
      </c>
      <c r="BK56" s="4">
        <f t="shared" si="60"/>
        <v>0</v>
      </c>
      <c r="BL56" s="4">
        <f t="shared" si="61"/>
        <v>1</v>
      </c>
      <c r="BM56" s="4">
        <f t="shared" si="62"/>
        <v>0</v>
      </c>
      <c r="BN56" s="4">
        <f t="shared" si="63"/>
        <v>1</v>
      </c>
      <c r="BO56" s="4">
        <f t="shared" si="64"/>
        <v>1</v>
      </c>
      <c r="BP56" s="4">
        <f t="shared" si="65"/>
        <v>0</v>
      </c>
      <c r="BQ56" s="4">
        <f t="shared" si="66"/>
        <v>1</v>
      </c>
      <c r="BR56" s="4">
        <f t="shared" si="67"/>
        <v>0</v>
      </c>
      <c r="BS56" s="4">
        <f t="shared" si="68"/>
        <v>1</v>
      </c>
      <c r="BT56" s="4">
        <f t="shared" si="69"/>
        <v>0</v>
      </c>
      <c r="BU56" s="4">
        <f t="shared" si="70"/>
        <v>0</v>
      </c>
      <c r="BV56" s="4">
        <f t="shared" si="71"/>
        <v>1</v>
      </c>
      <c r="BW56" s="4">
        <f t="shared" si="72"/>
        <v>1</v>
      </c>
      <c r="BX56" s="4">
        <f t="shared" si="73"/>
        <v>0</v>
      </c>
      <c r="BY56" s="4">
        <f t="shared" si="74"/>
        <v>1</v>
      </c>
      <c r="BZ56" s="4">
        <f t="shared" si="75"/>
        <v>0</v>
      </c>
      <c r="CA56" s="4">
        <f t="shared" si="76"/>
        <v>1</v>
      </c>
      <c r="CB56" s="4">
        <f t="shared" si="77"/>
        <v>0</v>
      </c>
      <c r="CC56" s="4">
        <f t="shared" si="78"/>
        <v>1</v>
      </c>
      <c r="CD56" s="4">
        <f t="shared" si="79"/>
        <v>0</v>
      </c>
      <c r="CE56" s="4">
        <f t="shared" si="80"/>
        <v>1</v>
      </c>
      <c r="CF56" s="4">
        <f t="shared" si="81"/>
        <v>1</v>
      </c>
      <c r="CG56" s="4">
        <f t="shared" si="82"/>
        <v>0</v>
      </c>
      <c r="CH56" s="4">
        <f t="shared" si="83"/>
        <v>0</v>
      </c>
      <c r="CI56" s="4">
        <f t="shared" si="84"/>
        <v>0</v>
      </c>
      <c r="CJ56" s="4">
        <f t="shared" si="85"/>
        <v>1</v>
      </c>
      <c r="CK56" s="4">
        <f t="shared" si="86"/>
        <v>0</v>
      </c>
      <c r="CL56" s="4">
        <f t="shared" si="87"/>
        <v>0</v>
      </c>
      <c r="CM56" s="4">
        <f t="shared" si="88"/>
        <v>0</v>
      </c>
      <c r="CN56" s="4">
        <f t="shared" si="89"/>
        <v>0</v>
      </c>
      <c r="CO56" s="4">
        <f t="shared" si="90"/>
        <v>0</v>
      </c>
      <c r="CP56" s="4"/>
      <c r="CR56" s="5">
        <f t="shared" si="5"/>
        <v>6</v>
      </c>
      <c r="CS56" s="6">
        <f t="shared" si="92"/>
        <v>60</v>
      </c>
      <c r="CT56" s="5">
        <f t="shared" si="6"/>
        <v>4</v>
      </c>
      <c r="CU56" s="6">
        <f t="shared" si="7"/>
        <v>50</v>
      </c>
      <c r="CV56" s="5">
        <f t="shared" si="8"/>
        <v>2</v>
      </c>
      <c r="CW56" s="6">
        <f t="shared" si="9"/>
        <v>28.571428571428573</v>
      </c>
      <c r="CX56" s="7">
        <f t="shared" si="93"/>
        <v>2</v>
      </c>
      <c r="CY56">
        <f t="shared" si="10"/>
        <v>33.333333333333336</v>
      </c>
      <c r="CZ56">
        <f t="shared" si="91"/>
        <v>14</v>
      </c>
      <c r="DA56">
        <f t="shared" si="11"/>
        <v>41.1764705882353</v>
      </c>
      <c r="DB56" s="14">
        <f t="shared" si="95"/>
        <v>2.8823529411764706</v>
      </c>
      <c r="DC56">
        <f t="shared" si="96"/>
        <v>164.7058823529412</v>
      </c>
    </row>
    <row r="57" spans="1:107" ht="15">
      <c r="A57" s="11"/>
      <c r="B57">
        <v>4</v>
      </c>
      <c r="C57">
        <v>4</v>
      </c>
      <c r="D57">
        <v>1</v>
      </c>
      <c r="E57">
        <v>3</v>
      </c>
      <c r="F57">
        <v>3</v>
      </c>
      <c r="G57">
        <v>2</v>
      </c>
      <c r="H57">
        <v>1</v>
      </c>
      <c r="I57">
        <v>2</v>
      </c>
      <c r="J57">
        <v>3</v>
      </c>
      <c r="K57">
        <v>3</v>
      </c>
      <c r="L57">
        <v>2</v>
      </c>
      <c r="M57">
        <v>4</v>
      </c>
      <c r="N57">
        <v>1</v>
      </c>
      <c r="O57">
        <v>3</v>
      </c>
      <c r="P57">
        <v>4</v>
      </c>
      <c r="Q57">
        <v>1</v>
      </c>
      <c r="R57">
        <v>2</v>
      </c>
      <c r="S57">
        <v>4</v>
      </c>
      <c r="T57">
        <v>2</v>
      </c>
      <c r="U57">
        <v>1</v>
      </c>
      <c r="V57">
        <v>4</v>
      </c>
      <c r="W57">
        <v>1</v>
      </c>
      <c r="X57">
        <v>4</v>
      </c>
      <c r="Y57">
        <v>3</v>
      </c>
      <c r="Z57">
        <v>4</v>
      </c>
      <c r="AA57">
        <v>3</v>
      </c>
      <c r="AB57">
        <v>2</v>
      </c>
      <c r="AC57">
        <v>2</v>
      </c>
      <c r="AD57">
        <v>1</v>
      </c>
      <c r="AE57">
        <v>3</v>
      </c>
      <c r="AF57">
        <v>2</v>
      </c>
      <c r="AG57">
        <v>3</v>
      </c>
      <c r="AH57">
        <v>1</v>
      </c>
      <c r="AI57">
        <v>4</v>
      </c>
      <c r="BH57" s="4">
        <f t="shared" si="57"/>
        <v>1</v>
      </c>
      <c r="BI57" s="4">
        <f t="shared" si="58"/>
        <v>0</v>
      </c>
      <c r="BJ57" s="4">
        <f t="shared" si="59"/>
        <v>0</v>
      </c>
      <c r="BK57" s="4">
        <f t="shared" si="60"/>
        <v>1</v>
      </c>
      <c r="BL57" s="4">
        <f t="shared" si="61"/>
        <v>1</v>
      </c>
      <c r="BM57" s="4">
        <f t="shared" si="62"/>
        <v>1</v>
      </c>
      <c r="BN57" s="4">
        <f t="shared" si="63"/>
        <v>1</v>
      </c>
      <c r="BO57" s="4">
        <f t="shared" si="64"/>
        <v>1</v>
      </c>
      <c r="BP57" s="4">
        <f t="shared" si="65"/>
        <v>1</v>
      </c>
      <c r="BQ57" s="4">
        <f t="shared" si="66"/>
        <v>1</v>
      </c>
      <c r="BR57" s="4">
        <f t="shared" si="67"/>
        <v>1</v>
      </c>
      <c r="BS57" s="4">
        <f t="shared" si="68"/>
        <v>0</v>
      </c>
      <c r="BT57" s="4">
        <f t="shared" si="69"/>
        <v>1</v>
      </c>
      <c r="BU57" s="4">
        <f t="shared" si="70"/>
        <v>1</v>
      </c>
      <c r="BV57" s="4">
        <f t="shared" si="71"/>
        <v>1</v>
      </c>
      <c r="BW57" s="4">
        <f t="shared" si="72"/>
        <v>1</v>
      </c>
      <c r="BX57" s="4">
        <f t="shared" si="73"/>
        <v>0</v>
      </c>
      <c r="BY57" s="4">
        <f t="shared" si="74"/>
        <v>1</v>
      </c>
      <c r="BZ57" s="4">
        <f t="shared" si="75"/>
        <v>1</v>
      </c>
      <c r="CA57" s="4">
        <f t="shared" si="76"/>
        <v>1</v>
      </c>
      <c r="CB57" s="4">
        <f t="shared" si="77"/>
        <v>1</v>
      </c>
      <c r="CC57" s="4">
        <f t="shared" si="78"/>
        <v>1</v>
      </c>
      <c r="CD57" s="4">
        <f t="shared" si="79"/>
        <v>1</v>
      </c>
      <c r="CE57" s="4">
        <f t="shared" si="80"/>
        <v>1</v>
      </c>
      <c r="CF57" s="4">
        <f t="shared" si="81"/>
        <v>1</v>
      </c>
      <c r="CG57" s="4">
        <f t="shared" si="82"/>
        <v>1</v>
      </c>
      <c r="CH57" s="4">
        <f t="shared" si="83"/>
        <v>1</v>
      </c>
      <c r="CI57" s="4">
        <f t="shared" si="84"/>
        <v>0</v>
      </c>
      <c r="CJ57" s="4">
        <f t="shared" si="85"/>
        <v>1</v>
      </c>
      <c r="CK57" s="4">
        <f t="shared" si="86"/>
        <v>1</v>
      </c>
      <c r="CL57" s="4">
        <f t="shared" si="87"/>
        <v>1</v>
      </c>
      <c r="CM57" s="4">
        <f t="shared" si="88"/>
        <v>0</v>
      </c>
      <c r="CN57" s="4">
        <f t="shared" si="89"/>
        <v>0</v>
      </c>
      <c r="CO57" s="4">
        <f t="shared" si="90"/>
        <v>0</v>
      </c>
      <c r="CP57" s="4"/>
      <c r="CR57" s="5">
        <f t="shared" si="5"/>
        <v>10</v>
      </c>
      <c r="CS57" s="6">
        <f t="shared" si="92"/>
        <v>100</v>
      </c>
      <c r="CT57" s="5">
        <f t="shared" si="6"/>
        <v>6</v>
      </c>
      <c r="CU57" s="6">
        <f t="shared" si="7"/>
        <v>75</v>
      </c>
      <c r="CV57" s="5">
        <f t="shared" si="8"/>
        <v>5</v>
      </c>
      <c r="CW57" s="6">
        <f t="shared" si="9"/>
        <v>71.42857142857143</v>
      </c>
      <c r="CX57" s="7">
        <f t="shared" si="93"/>
        <v>5</v>
      </c>
      <c r="CY57">
        <f t="shared" si="10"/>
        <v>83.33333333333334</v>
      </c>
      <c r="CZ57">
        <f t="shared" si="91"/>
        <v>26</v>
      </c>
      <c r="DA57">
        <f t="shared" si="11"/>
        <v>76.47058823529412</v>
      </c>
      <c r="DB57" s="14">
        <f t="shared" si="95"/>
        <v>5.352941176470588</v>
      </c>
      <c r="DC57">
        <f t="shared" si="96"/>
        <v>305.88235294117646</v>
      </c>
    </row>
    <row r="58" spans="1:107" ht="15">
      <c r="A58" s="11"/>
      <c r="B58">
        <v>4</v>
      </c>
      <c r="C58">
        <v>3</v>
      </c>
      <c r="D58">
        <v>1</v>
      </c>
      <c r="E58">
        <v>4</v>
      </c>
      <c r="F58">
        <v>3</v>
      </c>
      <c r="G58">
        <v>2</v>
      </c>
      <c r="H58">
        <v>1</v>
      </c>
      <c r="I58">
        <v>1</v>
      </c>
      <c r="J58">
        <v>2</v>
      </c>
      <c r="K58">
        <v>3</v>
      </c>
      <c r="L58">
        <v>3</v>
      </c>
      <c r="M58">
        <v>3</v>
      </c>
      <c r="N58">
        <v>3</v>
      </c>
      <c r="O58">
        <v>3</v>
      </c>
      <c r="P58">
        <v>4</v>
      </c>
      <c r="Q58">
        <v>1</v>
      </c>
      <c r="R58">
        <v>2</v>
      </c>
      <c r="S58">
        <v>2</v>
      </c>
      <c r="T58">
        <v>2</v>
      </c>
      <c r="U58">
        <v>3</v>
      </c>
      <c r="V58">
        <v>4</v>
      </c>
      <c r="W58">
        <v>1</v>
      </c>
      <c r="X58">
        <v>4</v>
      </c>
      <c r="Y58">
        <v>2</v>
      </c>
      <c r="Z58">
        <v>4</v>
      </c>
      <c r="AA58">
        <v>3</v>
      </c>
      <c r="AB58">
        <v>2</v>
      </c>
      <c r="AC58">
        <v>2</v>
      </c>
      <c r="AD58">
        <v>3</v>
      </c>
      <c r="AE58">
        <v>2</v>
      </c>
      <c r="AF58">
        <v>1</v>
      </c>
      <c r="AG58">
        <v>3</v>
      </c>
      <c r="AH58">
        <v>4</v>
      </c>
      <c r="AI58">
        <v>1</v>
      </c>
      <c r="BH58" s="4">
        <f t="shared" si="57"/>
        <v>1</v>
      </c>
      <c r="BI58" s="4">
        <f t="shared" si="58"/>
        <v>1</v>
      </c>
      <c r="BJ58" s="4">
        <f t="shared" si="59"/>
        <v>1</v>
      </c>
      <c r="BK58" s="4">
        <f t="shared" si="60"/>
        <v>1</v>
      </c>
      <c r="BL58" s="4">
        <f t="shared" si="61"/>
        <v>1</v>
      </c>
      <c r="BM58" s="4">
        <f t="shared" si="62"/>
        <v>1</v>
      </c>
      <c r="BN58" s="4">
        <f t="shared" si="63"/>
        <v>1</v>
      </c>
      <c r="BO58" s="4">
        <f t="shared" si="64"/>
        <v>1</v>
      </c>
      <c r="BP58" s="4">
        <f t="shared" si="65"/>
        <v>1</v>
      </c>
      <c r="BQ58" s="4">
        <f t="shared" si="66"/>
        <v>1</v>
      </c>
      <c r="BR58" s="4">
        <f t="shared" si="67"/>
        <v>1</v>
      </c>
      <c r="BS58" s="4">
        <f t="shared" si="68"/>
        <v>1</v>
      </c>
      <c r="BT58" s="4">
        <f t="shared" si="69"/>
        <v>1</v>
      </c>
      <c r="BU58" s="4">
        <f t="shared" si="70"/>
        <v>1</v>
      </c>
      <c r="BV58" s="4">
        <f t="shared" si="71"/>
        <v>1</v>
      </c>
      <c r="BW58" s="4">
        <f t="shared" si="72"/>
        <v>1</v>
      </c>
      <c r="BX58" s="4">
        <f t="shared" si="73"/>
        <v>1</v>
      </c>
      <c r="BY58" s="4">
        <f t="shared" si="74"/>
        <v>1</v>
      </c>
      <c r="BZ58" s="4">
        <f t="shared" si="75"/>
        <v>1</v>
      </c>
      <c r="CA58" s="4">
        <f t="shared" si="76"/>
        <v>1</v>
      </c>
      <c r="CB58" s="4">
        <f t="shared" si="77"/>
        <v>1</v>
      </c>
      <c r="CC58" s="4">
        <f t="shared" si="78"/>
        <v>1</v>
      </c>
      <c r="CD58" s="4">
        <f t="shared" si="79"/>
        <v>1</v>
      </c>
      <c r="CE58" s="4">
        <f t="shared" si="80"/>
        <v>1</v>
      </c>
      <c r="CF58" s="4">
        <f t="shared" si="81"/>
        <v>1</v>
      </c>
      <c r="CG58" s="4">
        <f t="shared" si="82"/>
        <v>1</v>
      </c>
      <c r="CH58" s="4">
        <f t="shared" si="83"/>
        <v>1</v>
      </c>
      <c r="CI58" s="4">
        <f t="shared" si="84"/>
        <v>1</v>
      </c>
      <c r="CJ58" s="4">
        <f t="shared" si="85"/>
        <v>0</v>
      </c>
      <c r="CK58" s="4">
        <f t="shared" si="86"/>
        <v>1</v>
      </c>
      <c r="CL58" s="4">
        <f t="shared" si="87"/>
        <v>1</v>
      </c>
      <c r="CM58" s="4">
        <f t="shared" si="88"/>
        <v>0</v>
      </c>
      <c r="CN58" s="4">
        <f t="shared" si="89"/>
        <v>0</v>
      </c>
      <c r="CO58" s="4">
        <f t="shared" si="90"/>
        <v>1</v>
      </c>
      <c r="CP58" s="4"/>
      <c r="CR58" s="5">
        <f t="shared" si="5"/>
        <v>10</v>
      </c>
      <c r="CS58" s="6">
        <f t="shared" si="92"/>
        <v>100</v>
      </c>
      <c r="CT58" s="5">
        <f t="shared" si="6"/>
        <v>8</v>
      </c>
      <c r="CU58" s="6">
        <f t="shared" si="7"/>
        <v>100</v>
      </c>
      <c r="CV58" s="5">
        <f t="shared" si="8"/>
        <v>7</v>
      </c>
      <c r="CW58" s="6">
        <f t="shared" si="9"/>
        <v>100</v>
      </c>
      <c r="CX58" s="7">
        <f t="shared" si="93"/>
        <v>5</v>
      </c>
      <c r="CY58">
        <f t="shared" si="10"/>
        <v>83.33333333333334</v>
      </c>
      <c r="CZ58">
        <f t="shared" si="91"/>
        <v>31</v>
      </c>
      <c r="DA58">
        <f t="shared" si="11"/>
        <v>91.1764705882353</v>
      </c>
      <c r="DB58" s="14">
        <f t="shared" si="95"/>
        <v>6.38235294117647</v>
      </c>
      <c r="DC58">
        <f t="shared" si="96"/>
        <v>364.7058823529412</v>
      </c>
    </row>
    <row r="59" spans="1:107" ht="15">
      <c r="A59" s="11"/>
      <c r="B59">
        <v>4</v>
      </c>
      <c r="C59">
        <v>4</v>
      </c>
      <c r="D59">
        <v>1</v>
      </c>
      <c r="E59">
        <v>3</v>
      </c>
      <c r="F59">
        <v>3</v>
      </c>
      <c r="G59">
        <v>2</v>
      </c>
      <c r="H59">
        <v>1</v>
      </c>
      <c r="I59">
        <v>1</v>
      </c>
      <c r="J59">
        <v>2</v>
      </c>
      <c r="K59">
        <v>3</v>
      </c>
      <c r="L59">
        <v>2</v>
      </c>
      <c r="M59">
        <v>3</v>
      </c>
      <c r="N59">
        <v>2</v>
      </c>
      <c r="O59">
        <v>1</v>
      </c>
      <c r="P59">
        <v>4</v>
      </c>
      <c r="Q59">
        <v>0</v>
      </c>
      <c r="R59">
        <v>4</v>
      </c>
      <c r="S59">
        <v>4</v>
      </c>
      <c r="T59">
        <v>0</v>
      </c>
      <c r="U59">
        <v>0</v>
      </c>
      <c r="V59">
        <v>0</v>
      </c>
      <c r="W59">
        <v>1</v>
      </c>
      <c r="X59">
        <v>0</v>
      </c>
      <c r="Y59">
        <v>2</v>
      </c>
      <c r="Z59">
        <v>3</v>
      </c>
      <c r="AA59">
        <v>0</v>
      </c>
      <c r="AB59">
        <v>2</v>
      </c>
      <c r="AC59">
        <v>2</v>
      </c>
      <c r="AD59">
        <v>0</v>
      </c>
      <c r="AE59">
        <v>0</v>
      </c>
      <c r="AF59">
        <v>0</v>
      </c>
      <c r="AG59">
        <v>0</v>
      </c>
      <c r="AH59">
        <v>3</v>
      </c>
      <c r="AI59">
        <v>0</v>
      </c>
      <c r="BH59" s="4">
        <f t="shared" si="57"/>
        <v>1</v>
      </c>
      <c r="BI59" s="4">
        <f t="shared" si="58"/>
        <v>0</v>
      </c>
      <c r="BJ59" s="4">
        <f t="shared" si="59"/>
        <v>1</v>
      </c>
      <c r="BK59" s="4">
        <f t="shared" si="60"/>
        <v>0</v>
      </c>
      <c r="BL59" s="4">
        <f t="shared" si="61"/>
        <v>0</v>
      </c>
      <c r="BM59" s="4">
        <f t="shared" si="62"/>
        <v>0</v>
      </c>
      <c r="BN59" s="4">
        <f t="shared" si="63"/>
        <v>1</v>
      </c>
      <c r="BO59" s="4">
        <f t="shared" si="64"/>
        <v>1</v>
      </c>
      <c r="BP59" s="4">
        <f t="shared" si="65"/>
        <v>1</v>
      </c>
      <c r="BQ59" s="4">
        <f t="shared" si="66"/>
        <v>1</v>
      </c>
      <c r="BR59" s="4">
        <f t="shared" si="67"/>
        <v>1</v>
      </c>
      <c r="BS59" s="4">
        <f t="shared" si="68"/>
        <v>1</v>
      </c>
      <c r="BT59" s="4">
        <f t="shared" si="69"/>
        <v>1</v>
      </c>
      <c r="BU59" s="4">
        <f t="shared" si="70"/>
        <v>1</v>
      </c>
      <c r="BV59" s="4">
        <f t="shared" si="71"/>
        <v>1</v>
      </c>
      <c r="BW59" s="4">
        <f t="shared" si="72"/>
        <v>1</v>
      </c>
      <c r="BX59" s="4">
        <f t="shared" si="73"/>
        <v>1</v>
      </c>
      <c r="BY59" s="4">
        <f t="shared" si="74"/>
        <v>1</v>
      </c>
      <c r="BZ59" s="4">
        <f t="shared" si="75"/>
        <v>0</v>
      </c>
      <c r="CA59" s="4">
        <f t="shared" si="76"/>
        <v>0</v>
      </c>
      <c r="CB59" s="4">
        <f t="shared" si="77"/>
        <v>0</v>
      </c>
      <c r="CC59" s="4">
        <f t="shared" si="78"/>
        <v>1</v>
      </c>
      <c r="CD59" s="4">
        <f t="shared" si="79"/>
        <v>1</v>
      </c>
      <c r="CE59" s="4">
        <f t="shared" si="80"/>
        <v>0</v>
      </c>
      <c r="CF59" s="4">
        <f t="shared" si="81"/>
        <v>1</v>
      </c>
      <c r="CG59" s="4">
        <f t="shared" si="82"/>
        <v>1</v>
      </c>
      <c r="CH59" s="4">
        <f t="shared" si="83"/>
        <v>1</v>
      </c>
      <c r="CI59" s="4">
        <f t="shared" si="84"/>
        <v>0</v>
      </c>
      <c r="CJ59" s="4">
        <f t="shared" si="85"/>
        <v>1</v>
      </c>
      <c r="CK59" s="4">
        <f t="shared" si="86"/>
        <v>0</v>
      </c>
      <c r="CL59" s="4">
        <f t="shared" si="87"/>
        <v>1</v>
      </c>
      <c r="CM59" s="4">
        <f t="shared" si="88"/>
        <v>0</v>
      </c>
      <c r="CN59" s="4">
        <f t="shared" si="89"/>
        <v>0</v>
      </c>
      <c r="CO59" s="4">
        <f t="shared" si="90"/>
        <v>0</v>
      </c>
      <c r="CP59" s="4"/>
      <c r="CR59" s="5">
        <f t="shared" si="5"/>
        <v>6</v>
      </c>
      <c r="CS59" s="6">
        <f t="shared" si="92"/>
        <v>60</v>
      </c>
      <c r="CT59" s="5">
        <f t="shared" si="6"/>
        <v>6</v>
      </c>
      <c r="CU59" s="6">
        <f t="shared" si="7"/>
        <v>75</v>
      </c>
      <c r="CV59" s="5">
        <f t="shared" si="8"/>
        <v>5</v>
      </c>
      <c r="CW59" s="6">
        <f t="shared" si="9"/>
        <v>71.42857142857143</v>
      </c>
      <c r="CX59" s="7">
        <f t="shared" si="93"/>
        <v>4</v>
      </c>
      <c r="CY59">
        <f t="shared" si="10"/>
        <v>66.66666666666667</v>
      </c>
      <c r="CZ59">
        <f t="shared" si="91"/>
        <v>21</v>
      </c>
      <c r="DA59">
        <f t="shared" si="11"/>
        <v>61.76470588235294</v>
      </c>
      <c r="DB59" s="14">
        <f t="shared" si="95"/>
        <v>4.323529411764706</v>
      </c>
      <c r="DC59">
        <f t="shared" si="96"/>
        <v>247.05882352941177</v>
      </c>
    </row>
    <row r="60" spans="1:107" ht="15">
      <c r="A60" s="11"/>
      <c r="B60">
        <v>2</v>
      </c>
      <c r="C60">
        <v>4</v>
      </c>
      <c r="D60">
        <v>1</v>
      </c>
      <c r="E60">
        <v>3</v>
      </c>
      <c r="F60">
        <v>3</v>
      </c>
      <c r="G60">
        <v>2</v>
      </c>
      <c r="H60">
        <v>1</v>
      </c>
      <c r="I60">
        <v>1</v>
      </c>
      <c r="J60">
        <v>2</v>
      </c>
      <c r="K60">
        <v>3</v>
      </c>
      <c r="L60">
        <v>3</v>
      </c>
      <c r="M60">
        <v>2</v>
      </c>
      <c r="N60">
        <v>3</v>
      </c>
      <c r="O60">
        <v>3</v>
      </c>
      <c r="P60">
        <v>4</v>
      </c>
      <c r="Q60">
        <v>1</v>
      </c>
      <c r="R60">
        <v>2</v>
      </c>
      <c r="S60">
        <v>2</v>
      </c>
      <c r="T60">
        <v>2</v>
      </c>
      <c r="U60">
        <v>3</v>
      </c>
      <c r="V60">
        <v>4</v>
      </c>
      <c r="W60">
        <v>1</v>
      </c>
      <c r="X60">
        <v>4</v>
      </c>
      <c r="Y60">
        <v>2</v>
      </c>
      <c r="Z60">
        <v>4</v>
      </c>
      <c r="AA60">
        <v>3</v>
      </c>
      <c r="AB60">
        <v>2</v>
      </c>
      <c r="AC60">
        <v>2</v>
      </c>
      <c r="AD60">
        <v>3</v>
      </c>
      <c r="AE60">
        <v>3</v>
      </c>
      <c r="AF60">
        <v>1</v>
      </c>
      <c r="AG60">
        <v>3</v>
      </c>
      <c r="AH60">
        <v>4</v>
      </c>
      <c r="AI60">
        <v>1</v>
      </c>
      <c r="BH60" s="4">
        <f t="shared" si="57"/>
        <v>1</v>
      </c>
      <c r="BI60" s="4">
        <f t="shared" si="58"/>
        <v>0</v>
      </c>
      <c r="BJ60" s="4">
        <f t="shared" si="59"/>
        <v>0</v>
      </c>
      <c r="BK60" s="4">
        <f t="shared" si="60"/>
        <v>0</v>
      </c>
      <c r="BL60" s="4">
        <f t="shared" si="61"/>
        <v>1</v>
      </c>
      <c r="BM60" s="4">
        <f t="shared" si="62"/>
        <v>1</v>
      </c>
      <c r="BN60" s="4">
        <f t="shared" si="63"/>
        <v>1</v>
      </c>
      <c r="BO60" s="4">
        <f t="shared" si="64"/>
        <v>0</v>
      </c>
      <c r="BP60" s="4">
        <f t="shared" si="65"/>
        <v>1</v>
      </c>
      <c r="BQ60" s="4">
        <f t="shared" si="66"/>
        <v>1</v>
      </c>
      <c r="BR60" s="4">
        <f t="shared" si="67"/>
        <v>1</v>
      </c>
      <c r="BS60" s="4">
        <f t="shared" si="68"/>
        <v>0</v>
      </c>
      <c r="BT60" s="4">
        <f t="shared" si="69"/>
        <v>0</v>
      </c>
      <c r="BU60" s="4">
        <f t="shared" si="70"/>
        <v>1</v>
      </c>
      <c r="BV60" s="4">
        <f t="shared" si="71"/>
        <v>0</v>
      </c>
      <c r="BW60" s="4">
        <f t="shared" si="72"/>
        <v>0</v>
      </c>
      <c r="BX60" s="4">
        <f t="shared" si="73"/>
        <v>0</v>
      </c>
      <c r="BY60" s="4">
        <f t="shared" si="74"/>
        <v>0</v>
      </c>
      <c r="BZ60" s="4">
        <f t="shared" si="75"/>
        <v>0</v>
      </c>
      <c r="CA60" s="4">
        <f t="shared" si="76"/>
        <v>0</v>
      </c>
      <c r="CB60" s="4">
        <f t="shared" si="77"/>
        <v>0</v>
      </c>
      <c r="CC60" s="4">
        <f t="shared" si="78"/>
        <v>0</v>
      </c>
      <c r="CD60" s="4">
        <f t="shared" si="79"/>
        <v>0</v>
      </c>
      <c r="CE60" s="4">
        <f t="shared" si="80"/>
        <v>0</v>
      </c>
      <c r="CF60" s="4">
        <f t="shared" si="81"/>
        <v>0</v>
      </c>
      <c r="CG60" s="4">
        <f t="shared" si="82"/>
        <v>0</v>
      </c>
      <c r="CH60" s="4">
        <f t="shared" si="83"/>
        <v>0</v>
      </c>
      <c r="CI60" s="4">
        <f t="shared" si="84"/>
        <v>0</v>
      </c>
      <c r="CJ60" s="4">
        <f t="shared" si="85"/>
        <v>0</v>
      </c>
      <c r="CK60" s="4">
        <f t="shared" si="86"/>
        <v>0</v>
      </c>
      <c r="CL60" s="4">
        <f t="shared" si="87"/>
        <v>0</v>
      </c>
      <c r="CM60" s="4">
        <f t="shared" si="88"/>
        <v>0</v>
      </c>
      <c r="CN60" s="4">
        <f t="shared" si="89"/>
        <v>0</v>
      </c>
      <c r="CO60" s="4">
        <f t="shared" si="90"/>
        <v>0</v>
      </c>
      <c r="CP60" s="4"/>
      <c r="CR60" s="5">
        <f t="shared" si="5"/>
        <v>6</v>
      </c>
      <c r="CS60" s="6">
        <f t="shared" si="92"/>
        <v>60</v>
      </c>
      <c r="CT60" s="5">
        <f t="shared" si="6"/>
        <v>1</v>
      </c>
      <c r="CU60" s="6">
        <f t="shared" si="7"/>
        <v>12.5</v>
      </c>
      <c r="CV60" s="5">
        <f t="shared" si="8"/>
        <v>1</v>
      </c>
      <c r="CW60" s="6">
        <f t="shared" si="9"/>
        <v>14.285714285714286</v>
      </c>
      <c r="CX60" s="7">
        <f t="shared" si="93"/>
        <v>0</v>
      </c>
      <c r="CY60">
        <f t="shared" si="10"/>
        <v>0</v>
      </c>
      <c r="CZ60">
        <f t="shared" si="91"/>
        <v>8</v>
      </c>
      <c r="DA60">
        <f t="shared" si="11"/>
        <v>23.529411764705884</v>
      </c>
      <c r="DB60" s="14">
        <f t="shared" si="95"/>
        <v>1.6470588235294117</v>
      </c>
      <c r="DC60">
        <f t="shared" si="96"/>
        <v>94.11764705882354</v>
      </c>
    </row>
    <row r="61" spans="1:107" ht="15">
      <c r="A61" s="9"/>
      <c r="B61">
        <v>2</v>
      </c>
      <c r="C61">
        <v>4</v>
      </c>
      <c r="D61">
        <v>1</v>
      </c>
      <c r="E61">
        <v>4</v>
      </c>
      <c r="F61">
        <v>3</v>
      </c>
      <c r="G61">
        <v>2</v>
      </c>
      <c r="H61">
        <v>1</v>
      </c>
      <c r="I61">
        <v>1</v>
      </c>
      <c r="J61">
        <v>2</v>
      </c>
      <c r="K61">
        <v>3</v>
      </c>
      <c r="L61">
        <v>3</v>
      </c>
      <c r="M61">
        <v>2</v>
      </c>
      <c r="N61">
        <v>3</v>
      </c>
      <c r="O61">
        <v>3</v>
      </c>
      <c r="P61">
        <v>4</v>
      </c>
      <c r="Q61">
        <v>1</v>
      </c>
      <c r="R61">
        <v>2</v>
      </c>
      <c r="S61">
        <v>2</v>
      </c>
      <c r="T61">
        <v>2</v>
      </c>
      <c r="U61">
        <v>3</v>
      </c>
      <c r="V61">
        <v>4</v>
      </c>
      <c r="W61">
        <v>1</v>
      </c>
      <c r="X61">
        <v>4</v>
      </c>
      <c r="Y61">
        <v>2</v>
      </c>
      <c r="Z61">
        <v>4</v>
      </c>
      <c r="AA61">
        <v>3</v>
      </c>
      <c r="AB61">
        <v>2</v>
      </c>
      <c r="AC61">
        <v>2</v>
      </c>
      <c r="AD61">
        <v>4</v>
      </c>
      <c r="AE61">
        <v>3</v>
      </c>
      <c r="AF61">
        <v>1</v>
      </c>
      <c r="AG61">
        <v>3</v>
      </c>
      <c r="AH61">
        <v>3</v>
      </c>
      <c r="AI61">
        <v>1</v>
      </c>
      <c r="BH61" s="4">
        <f>SUM(BH37:BH60)</f>
        <v>17</v>
      </c>
      <c r="BI61" s="4">
        <f aca="true" t="shared" si="100" ref="BI61:CL61">SUM(BI37:BI60)</f>
        <v>7</v>
      </c>
      <c r="BJ61" s="4">
        <f t="shared" si="100"/>
        <v>17</v>
      </c>
      <c r="BK61" s="4">
        <f t="shared" si="100"/>
        <v>13</v>
      </c>
      <c r="BL61" s="4">
        <f t="shared" si="100"/>
        <v>20</v>
      </c>
      <c r="BM61" s="4">
        <f t="shared" si="100"/>
        <v>21</v>
      </c>
      <c r="BN61" s="4">
        <f t="shared" si="100"/>
        <v>23</v>
      </c>
      <c r="BO61" s="4">
        <f t="shared" si="100"/>
        <v>21</v>
      </c>
      <c r="BP61" s="4">
        <f t="shared" si="100"/>
        <v>19</v>
      </c>
      <c r="BQ61" s="4">
        <f t="shared" si="100"/>
        <v>23</v>
      </c>
      <c r="BR61" s="4">
        <f t="shared" si="100"/>
        <v>20</v>
      </c>
      <c r="BS61" s="4">
        <f t="shared" si="100"/>
        <v>13</v>
      </c>
      <c r="BT61" s="4">
        <f t="shared" si="100"/>
        <v>15</v>
      </c>
      <c r="BU61" s="4">
        <f t="shared" si="100"/>
        <v>21</v>
      </c>
      <c r="BV61" s="4">
        <f t="shared" si="100"/>
        <v>18</v>
      </c>
      <c r="BW61" s="4">
        <f t="shared" si="100"/>
        <v>19</v>
      </c>
      <c r="BX61" s="4">
        <f t="shared" si="100"/>
        <v>10</v>
      </c>
      <c r="BY61" s="4">
        <f t="shared" si="100"/>
        <v>17</v>
      </c>
      <c r="BZ61" s="4">
        <f t="shared" si="100"/>
        <v>18</v>
      </c>
      <c r="CA61" s="4">
        <f t="shared" si="100"/>
        <v>17</v>
      </c>
      <c r="CB61" s="4">
        <f t="shared" si="100"/>
        <v>13</v>
      </c>
      <c r="CC61" s="4">
        <f t="shared" si="100"/>
        <v>21</v>
      </c>
      <c r="CD61" s="4">
        <f t="shared" si="100"/>
        <v>19</v>
      </c>
      <c r="CE61" s="4">
        <f t="shared" si="100"/>
        <v>16</v>
      </c>
      <c r="CF61" s="4">
        <f t="shared" si="100"/>
        <v>18</v>
      </c>
      <c r="CG61" s="4">
        <f t="shared" si="100"/>
        <v>16</v>
      </c>
      <c r="CH61" s="4">
        <f t="shared" si="100"/>
        <v>17</v>
      </c>
      <c r="CI61" s="4">
        <f t="shared" si="100"/>
        <v>11</v>
      </c>
      <c r="CJ61" s="4">
        <f t="shared" si="100"/>
        <v>16</v>
      </c>
      <c r="CK61" s="4">
        <f t="shared" si="100"/>
        <v>13</v>
      </c>
      <c r="CL61" s="4">
        <f t="shared" si="100"/>
        <v>18</v>
      </c>
      <c r="CM61" s="24"/>
      <c r="CN61" s="24"/>
      <c r="CO61" s="24"/>
      <c r="CP61" s="24"/>
      <c r="CR61" s="5"/>
      <c r="CS61" s="6">
        <f>AVERAGE(CS37:CS60)</f>
        <v>80.83333333333333</v>
      </c>
      <c r="CT61" s="5"/>
      <c r="CU61" s="6">
        <f>AVERAGE(CU37:CU60)</f>
        <v>67.70833333333333</v>
      </c>
      <c r="CV61" s="5"/>
      <c r="CW61" s="6">
        <f>AVERAGE(CW37:CW60)</f>
        <v>66.07142857142857</v>
      </c>
      <c r="CX61" s="7"/>
      <c r="CY61">
        <f>AVERAGE(CY37:CY60)</f>
        <v>63.888888888888886</v>
      </c>
      <c r="DB61" s="14">
        <f>AVERAGE(DB37:DB60)</f>
        <v>4.923273657289002</v>
      </c>
      <c r="DC61" s="14">
        <f>AVERAGE(DC37:DC60)</f>
        <v>281.3299232736573</v>
      </c>
    </row>
    <row r="62" spans="2:102" ht="15">
      <c r="B62">
        <v>2</v>
      </c>
      <c r="C62">
        <v>1</v>
      </c>
      <c r="D62">
        <v>1</v>
      </c>
      <c r="E62">
        <v>1</v>
      </c>
      <c r="F62">
        <v>3</v>
      </c>
      <c r="G62">
        <v>2</v>
      </c>
      <c r="H62">
        <v>1</v>
      </c>
      <c r="I62">
        <v>1</v>
      </c>
      <c r="J62">
        <v>2</v>
      </c>
      <c r="K62">
        <v>3</v>
      </c>
      <c r="L62">
        <v>3</v>
      </c>
      <c r="M62">
        <v>4</v>
      </c>
      <c r="N62">
        <v>3</v>
      </c>
      <c r="O62">
        <v>3</v>
      </c>
      <c r="P62">
        <v>4</v>
      </c>
      <c r="Q62">
        <v>4</v>
      </c>
      <c r="R62">
        <v>2</v>
      </c>
      <c r="S62">
        <v>1</v>
      </c>
      <c r="T62">
        <v>2</v>
      </c>
      <c r="U62">
        <v>3</v>
      </c>
      <c r="V62">
        <v>4</v>
      </c>
      <c r="W62">
        <v>1</v>
      </c>
      <c r="X62">
        <v>4</v>
      </c>
      <c r="Y62">
        <v>3</v>
      </c>
      <c r="Z62">
        <v>4</v>
      </c>
      <c r="AA62">
        <v>3</v>
      </c>
      <c r="AB62">
        <v>2</v>
      </c>
      <c r="AC62">
        <v>2</v>
      </c>
      <c r="AD62">
        <v>3</v>
      </c>
      <c r="AE62">
        <v>3</v>
      </c>
      <c r="AF62">
        <v>1</v>
      </c>
      <c r="AG62">
        <v>3</v>
      </c>
      <c r="AH62">
        <v>4</v>
      </c>
      <c r="AI62">
        <v>1</v>
      </c>
      <c r="BH62" s="4">
        <f>(100/25)*BH61</f>
        <v>68</v>
      </c>
      <c r="BI62" s="4">
        <f aca="true" t="shared" si="101" ref="BI62:CL62">(100/25)*BI61</f>
        <v>28</v>
      </c>
      <c r="BJ62" s="4">
        <f t="shared" si="101"/>
        <v>68</v>
      </c>
      <c r="BK62" s="4">
        <f t="shared" si="101"/>
        <v>52</v>
      </c>
      <c r="BL62" s="4">
        <f t="shared" si="101"/>
        <v>80</v>
      </c>
      <c r="BM62" s="4">
        <f t="shared" si="101"/>
        <v>84</v>
      </c>
      <c r="BN62" s="4">
        <f t="shared" si="101"/>
        <v>92</v>
      </c>
      <c r="BO62" s="4">
        <f t="shared" si="101"/>
        <v>84</v>
      </c>
      <c r="BP62" s="4">
        <f t="shared" si="101"/>
        <v>76</v>
      </c>
      <c r="BQ62" s="4">
        <f t="shared" si="101"/>
        <v>92</v>
      </c>
      <c r="BR62" s="4">
        <f t="shared" si="101"/>
        <v>80</v>
      </c>
      <c r="BS62" s="4">
        <f t="shared" si="101"/>
        <v>52</v>
      </c>
      <c r="BT62" s="4">
        <f t="shared" si="101"/>
        <v>60</v>
      </c>
      <c r="BU62" s="4">
        <f t="shared" si="101"/>
        <v>84</v>
      </c>
      <c r="BV62" s="4">
        <f t="shared" si="101"/>
        <v>72</v>
      </c>
      <c r="BW62" s="4">
        <f t="shared" si="101"/>
        <v>76</v>
      </c>
      <c r="BX62" s="4">
        <f t="shared" si="101"/>
        <v>40</v>
      </c>
      <c r="BY62" s="4">
        <f t="shared" si="101"/>
        <v>68</v>
      </c>
      <c r="BZ62" s="4">
        <f t="shared" si="101"/>
        <v>72</v>
      </c>
      <c r="CA62" s="4">
        <f t="shared" si="101"/>
        <v>68</v>
      </c>
      <c r="CB62" s="4">
        <f t="shared" si="101"/>
        <v>52</v>
      </c>
      <c r="CC62" s="4">
        <f t="shared" si="101"/>
        <v>84</v>
      </c>
      <c r="CD62" s="4">
        <f t="shared" si="101"/>
        <v>76</v>
      </c>
      <c r="CE62" s="4">
        <f t="shared" si="101"/>
        <v>64</v>
      </c>
      <c r="CF62" s="4">
        <f t="shared" si="101"/>
        <v>72</v>
      </c>
      <c r="CG62" s="4">
        <f t="shared" si="101"/>
        <v>64</v>
      </c>
      <c r="CH62" s="4">
        <f t="shared" si="101"/>
        <v>68</v>
      </c>
      <c r="CI62" s="4">
        <f t="shared" si="101"/>
        <v>44</v>
      </c>
      <c r="CJ62" s="4">
        <f t="shared" si="101"/>
        <v>64</v>
      </c>
      <c r="CK62" s="4">
        <f t="shared" si="101"/>
        <v>52</v>
      </c>
      <c r="CL62" s="4">
        <f t="shared" si="101"/>
        <v>72</v>
      </c>
      <c r="CM62" s="24"/>
      <c r="CN62" s="24"/>
      <c r="CO62" s="24"/>
      <c r="CP62" s="24"/>
      <c r="CR62" s="5"/>
      <c r="CS62" s="6"/>
      <c r="CT62" s="5"/>
      <c r="CU62" s="6"/>
      <c r="CV62" s="5"/>
      <c r="CW62" s="6"/>
      <c r="CX62" s="7"/>
    </row>
    <row r="63" spans="2:102" ht="15">
      <c r="B63">
        <v>2</v>
      </c>
      <c r="C63">
        <v>1</v>
      </c>
      <c r="D63">
        <v>3</v>
      </c>
      <c r="E63">
        <v>3</v>
      </c>
      <c r="F63">
        <v>3</v>
      </c>
      <c r="G63">
        <v>4</v>
      </c>
      <c r="H63">
        <v>1</v>
      </c>
      <c r="I63">
        <v>1</v>
      </c>
      <c r="J63">
        <v>3</v>
      </c>
      <c r="K63">
        <v>3</v>
      </c>
      <c r="L63">
        <v>2</v>
      </c>
      <c r="M63">
        <v>2</v>
      </c>
      <c r="N63">
        <v>1</v>
      </c>
      <c r="O63">
        <v>4</v>
      </c>
      <c r="P63">
        <v>4</v>
      </c>
      <c r="Q63">
        <v>1</v>
      </c>
      <c r="S63">
        <v>2</v>
      </c>
      <c r="T63">
        <v>4</v>
      </c>
      <c r="U63">
        <v>3</v>
      </c>
      <c r="V63">
        <v>3</v>
      </c>
      <c r="W63">
        <v>1</v>
      </c>
      <c r="X63">
        <v>1</v>
      </c>
      <c r="Y63">
        <v>2</v>
      </c>
      <c r="Z63">
        <v>4</v>
      </c>
      <c r="AA63">
        <v>4</v>
      </c>
      <c r="AB63">
        <v>4</v>
      </c>
      <c r="AC63">
        <v>4</v>
      </c>
      <c r="AD63">
        <v>3</v>
      </c>
      <c r="AE63">
        <v>4</v>
      </c>
      <c r="AF63">
        <v>3</v>
      </c>
      <c r="AG63">
        <v>0</v>
      </c>
      <c r="AH63">
        <v>0</v>
      </c>
      <c r="AI63">
        <v>0</v>
      </c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24"/>
      <c r="CN63" s="24"/>
      <c r="CO63" s="24"/>
      <c r="CP63" s="24"/>
      <c r="CR63" s="5"/>
      <c r="CS63" s="6"/>
      <c r="CT63" s="5"/>
      <c r="CU63" s="6"/>
      <c r="CV63" s="5"/>
      <c r="CW63" s="6"/>
      <c r="CX63" s="7"/>
    </row>
    <row r="64" spans="2:102" ht="15">
      <c r="B64">
        <v>2</v>
      </c>
      <c r="C64">
        <v>3</v>
      </c>
      <c r="D64">
        <v>2</v>
      </c>
      <c r="E64">
        <v>4</v>
      </c>
      <c r="F64">
        <v>3</v>
      </c>
      <c r="G64">
        <v>2</v>
      </c>
      <c r="H64">
        <v>1</v>
      </c>
      <c r="I64">
        <v>1</v>
      </c>
      <c r="J64">
        <v>2</v>
      </c>
      <c r="K64">
        <v>3</v>
      </c>
      <c r="L64">
        <v>3</v>
      </c>
      <c r="M64">
        <v>0</v>
      </c>
      <c r="N64">
        <v>3</v>
      </c>
      <c r="O64">
        <v>3</v>
      </c>
      <c r="P64">
        <v>4</v>
      </c>
      <c r="Q64">
        <v>1</v>
      </c>
      <c r="R64">
        <v>4</v>
      </c>
      <c r="S64">
        <v>2</v>
      </c>
      <c r="T64">
        <v>2</v>
      </c>
      <c r="U64">
        <v>3</v>
      </c>
      <c r="V64">
        <v>4</v>
      </c>
      <c r="W64">
        <v>1</v>
      </c>
      <c r="X64">
        <v>4</v>
      </c>
      <c r="Y64">
        <v>2</v>
      </c>
      <c r="Z64">
        <v>4</v>
      </c>
      <c r="AA64">
        <v>3</v>
      </c>
      <c r="AB64">
        <v>2</v>
      </c>
      <c r="AC64">
        <v>4</v>
      </c>
      <c r="AD64">
        <v>3</v>
      </c>
      <c r="AE64">
        <v>3</v>
      </c>
      <c r="AF64">
        <v>1</v>
      </c>
      <c r="AG64">
        <v>0</v>
      </c>
      <c r="AH64">
        <v>4</v>
      </c>
      <c r="AI64">
        <v>2</v>
      </c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24"/>
      <c r="CN64" s="24"/>
      <c r="CO64" s="24"/>
      <c r="CP64" s="24"/>
      <c r="CR64" s="5"/>
      <c r="CS64" s="6"/>
      <c r="CT64" s="5"/>
      <c r="CU64" s="6"/>
      <c r="CV64" s="5"/>
      <c r="CW64" s="6"/>
      <c r="CX64" s="7"/>
    </row>
    <row r="65" spans="2:102" ht="15">
      <c r="B65">
        <v>2</v>
      </c>
      <c r="C65">
        <v>4</v>
      </c>
      <c r="D65">
        <v>1</v>
      </c>
      <c r="E65">
        <v>4</v>
      </c>
      <c r="F65">
        <v>3</v>
      </c>
      <c r="G65">
        <v>2</v>
      </c>
      <c r="H65">
        <v>1</v>
      </c>
      <c r="I65">
        <v>1</v>
      </c>
      <c r="J65">
        <v>2</v>
      </c>
      <c r="K65">
        <v>3</v>
      </c>
      <c r="L65">
        <v>3</v>
      </c>
      <c r="M65">
        <v>2</v>
      </c>
      <c r="N65">
        <v>3</v>
      </c>
      <c r="O65">
        <v>3</v>
      </c>
      <c r="P65">
        <v>4</v>
      </c>
      <c r="Q65">
        <v>1</v>
      </c>
      <c r="R65">
        <v>2</v>
      </c>
      <c r="S65">
        <v>2</v>
      </c>
      <c r="T65">
        <v>2</v>
      </c>
      <c r="U65">
        <v>3</v>
      </c>
      <c r="V65">
        <v>4</v>
      </c>
      <c r="W65">
        <v>1</v>
      </c>
      <c r="X65">
        <v>4</v>
      </c>
      <c r="Y65">
        <v>2</v>
      </c>
      <c r="Z65">
        <v>4</v>
      </c>
      <c r="AA65">
        <v>3</v>
      </c>
      <c r="AB65">
        <v>2</v>
      </c>
      <c r="AC65">
        <v>2</v>
      </c>
      <c r="AD65">
        <v>4</v>
      </c>
      <c r="AE65">
        <v>3</v>
      </c>
      <c r="AF65">
        <v>1</v>
      </c>
      <c r="AG65">
        <v>1</v>
      </c>
      <c r="AH65">
        <v>1</v>
      </c>
      <c r="AI65">
        <v>1</v>
      </c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24"/>
      <c r="CN65" s="24"/>
      <c r="CO65" s="24"/>
      <c r="CP65" s="24"/>
      <c r="CR65" s="5"/>
      <c r="CS65" s="6"/>
      <c r="CT65" s="5"/>
      <c r="CU65" s="6"/>
      <c r="CV65" s="5"/>
      <c r="CW65" s="6"/>
      <c r="CX65" s="7"/>
    </row>
    <row r="66" spans="1:102" ht="15">
      <c r="A66" s="18"/>
      <c r="B66">
        <v>2</v>
      </c>
      <c r="C66">
        <v>3</v>
      </c>
      <c r="D66">
        <v>1</v>
      </c>
      <c r="E66">
        <v>2</v>
      </c>
      <c r="F66">
        <v>1</v>
      </c>
      <c r="G66">
        <v>1</v>
      </c>
      <c r="H66">
        <v>1</v>
      </c>
      <c r="I66">
        <v>1</v>
      </c>
      <c r="J66">
        <v>2</v>
      </c>
      <c r="K66">
        <v>3</v>
      </c>
      <c r="L66">
        <v>3</v>
      </c>
      <c r="M66">
        <v>2</v>
      </c>
      <c r="N66">
        <v>3</v>
      </c>
      <c r="O66">
        <v>3</v>
      </c>
      <c r="P66">
        <v>4</v>
      </c>
      <c r="Q66">
        <v>1</v>
      </c>
      <c r="R66">
        <v>2</v>
      </c>
      <c r="S66">
        <v>2</v>
      </c>
      <c r="T66">
        <v>1</v>
      </c>
      <c r="U66">
        <v>4</v>
      </c>
      <c r="V66">
        <v>1</v>
      </c>
      <c r="W66">
        <v>1</v>
      </c>
      <c r="X66">
        <v>4</v>
      </c>
      <c r="Y66">
        <v>3</v>
      </c>
      <c r="Z66">
        <v>4</v>
      </c>
      <c r="AA66">
        <v>3</v>
      </c>
      <c r="AB66">
        <v>2</v>
      </c>
      <c r="AC66">
        <v>4</v>
      </c>
      <c r="AD66">
        <v>3</v>
      </c>
      <c r="AE66">
        <v>4</v>
      </c>
      <c r="AF66">
        <v>1</v>
      </c>
      <c r="AG66">
        <v>2</v>
      </c>
      <c r="AH66">
        <v>4</v>
      </c>
      <c r="AI66">
        <v>3</v>
      </c>
      <c r="BH66" s="4">
        <v>1</v>
      </c>
      <c r="BI66" s="4">
        <v>2</v>
      </c>
      <c r="BJ66" s="4">
        <v>3</v>
      </c>
      <c r="BK66" s="4">
        <v>4</v>
      </c>
      <c r="BL66" s="4">
        <v>5</v>
      </c>
      <c r="BM66" s="4">
        <v>6</v>
      </c>
      <c r="BN66" s="4">
        <v>7</v>
      </c>
      <c r="BO66" s="4">
        <v>8</v>
      </c>
      <c r="BP66" s="4">
        <v>9</v>
      </c>
      <c r="BQ66" s="4">
        <v>10</v>
      </c>
      <c r="BR66" s="4">
        <v>11</v>
      </c>
      <c r="BS66" s="4">
        <v>12</v>
      </c>
      <c r="BT66" s="4">
        <v>13</v>
      </c>
      <c r="BU66" s="4">
        <v>14</v>
      </c>
      <c r="BV66" s="4">
        <v>15</v>
      </c>
      <c r="BW66" s="4">
        <v>16</v>
      </c>
      <c r="BX66" s="4">
        <v>17</v>
      </c>
      <c r="BY66" s="4">
        <v>18</v>
      </c>
      <c r="BZ66" s="4">
        <v>19</v>
      </c>
      <c r="CA66" s="4">
        <v>20</v>
      </c>
      <c r="CB66" s="4">
        <v>21</v>
      </c>
      <c r="CC66" s="4">
        <v>22</v>
      </c>
      <c r="CD66" s="4">
        <v>23</v>
      </c>
      <c r="CE66" s="4">
        <v>24</v>
      </c>
      <c r="CF66" s="4">
        <v>25</v>
      </c>
      <c r="CG66" s="4">
        <v>26</v>
      </c>
      <c r="CH66" s="4">
        <v>27</v>
      </c>
      <c r="CI66" s="4">
        <v>28</v>
      </c>
      <c r="CJ66" s="4">
        <v>29</v>
      </c>
      <c r="CK66" s="4">
        <v>30</v>
      </c>
      <c r="CL66" s="4">
        <v>31</v>
      </c>
      <c r="CM66" s="24"/>
      <c r="CN66" s="24"/>
      <c r="CO66" s="24"/>
      <c r="CP66" s="24"/>
      <c r="CR66" s="5"/>
      <c r="CS66" s="6"/>
      <c r="CT66" s="5"/>
      <c r="CU66" s="6"/>
      <c r="CV66" s="5"/>
      <c r="CW66" s="6"/>
      <c r="CX66" s="7"/>
    </row>
    <row r="67" spans="1:102" ht="15">
      <c r="A67" s="20" t="s">
        <v>6</v>
      </c>
      <c r="B67">
        <v>2</v>
      </c>
      <c r="C67">
        <v>2</v>
      </c>
      <c r="D67">
        <v>4</v>
      </c>
      <c r="E67">
        <v>3</v>
      </c>
      <c r="F67">
        <v>3</v>
      </c>
      <c r="G67">
        <v>2</v>
      </c>
      <c r="H67">
        <v>1</v>
      </c>
      <c r="I67">
        <v>3</v>
      </c>
      <c r="J67">
        <v>2</v>
      </c>
      <c r="K67">
        <v>3</v>
      </c>
      <c r="L67">
        <v>3</v>
      </c>
      <c r="M67">
        <v>1</v>
      </c>
      <c r="N67">
        <v>2</v>
      </c>
      <c r="O67">
        <v>3</v>
      </c>
      <c r="P67">
        <v>1</v>
      </c>
      <c r="Q67">
        <v>4</v>
      </c>
      <c r="R67">
        <v>3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>
        <v>0</v>
      </c>
      <c r="AA67">
        <v>0</v>
      </c>
      <c r="AB67">
        <v>0</v>
      </c>
      <c r="AC67">
        <v>0</v>
      </c>
      <c r="AD67">
        <v>0</v>
      </c>
      <c r="AE67">
        <v>0</v>
      </c>
      <c r="AF67">
        <v>0</v>
      </c>
      <c r="AG67">
        <v>0</v>
      </c>
      <c r="AH67">
        <v>0</v>
      </c>
      <c r="AI67">
        <v>0</v>
      </c>
      <c r="BH67" s="4">
        <v>55.55555555555556</v>
      </c>
      <c r="BI67" s="4">
        <v>33.333333333333336</v>
      </c>
      <c r="BJ67" s="4">
        <v>7.407407407407407</v>
      </c>
      <c r="BK67" s="4">
        <v>74.07407407407408</v>
      </c>
      <c r="BL67" s="4">
        <v>96.29629629629629</v>
      </c>
      <c r="BM67" s="4">
        <v>29.62962962962963</v>
      </c>
      <c r="BN67" s="4">
        <v>66.66666666666667</v>
      </c>
      <c r="BO67" s="4">
        <v>96.29629629629629</v>
      </c>
      <c r="BP67" s="4">
        <v>55.55555555555556</v>
      </c>
      <c r="BQ67" s="4">
        <v>59.25925925925926</v>
      </c>
      <c r="BR67" s="4">
        <v>55.55555555555556</v>
      </c>
      <c r="BS67" s="4">
        <v>70.37037037037037</v>
      </c>
      <c r="BT67" s="4">
        <v>81.48148148148148</v>
      </c>
      <c r="BU67" s="4">
        <v>66.66666666666667</v>
      </c>
      <c r="BV67" s="4">
        <v>85.18518518518519</v>
      </c>
      <c r="BW67" s="4">
        <v>66.66666666666667</v>
      </c>
      <c r="BX67" s="4">
        <v>59.25925925925926</v>
      </c>
      <c r="BY67" s="4">
        <v>18.51851851851852</v>
      </c>
      <c r="BZ67" s="4">
        <v>70.37037037037037</v>
      </c>
      <c r="CA67" s="4">
        <v>48.148148148148145</v>
      </c>
      <c r="CB67" s="4">
        <v>77.77777777777777</v>
      </c>
      <c r="CC67" s="4">
        <v>55.55555555555556</v>
      </c>
      <c r="CD67" s="4">
        <v>25.925925925925927</v>
      </c>
      <c r="CE67" s="4">
        <v>40.74074074074074</v>
      </c>
      <c r="CF67" s="4">
        <v>62.96296296296296</v>
      </c>
      <c r="CG67" s="4">
        <v>66.66666666666667</v>
      </c>
      <c r="CH67" s="4">
        <v>66.66666666666667</v>
      </c>
      <c r="CI67" s="4">
        <v>77.77777777777777</v>
      </c>
      <c r="CJ67" s="4">
        <v>62.96296296296296</v>
      </c>
      <c r="CK67" s="4">
        <v>74.07407407407408</v>
      </c>
      <c r="CL67" s="4">
        <v>88.88888888888889</v>
      </c>
      <c r="CM67" s="24"/>
      <c r="CN67" s="24"/>
      <c r="CO67" s="24"/>
      <c r="CP67" s="24"/>
      <c r="CR67" s="5"/>
      <c r="CS67" s="6"/>
      <c r="CT67" s="5"/>
      <c r="CU67" s="6"/>
      <c r="CV67" s="5"/>
      <c r="CW67" s="6"/>
      <c r="CX67" s="7"/>
    </row>
    <row r="68" spans="1:102" ht="15">
      <c r="A68" s="22" t="s">
        <v>7</v>
      </c>
      <c r="BH68" s="4">
        <v>60</v>
      </c>
      <c r="BI68" s="4">
        <v>40</v>
      </c>
      <c r="BJ68" s="4">
        <v>16</v>
      </c>
      <c r="BK68" s="4">
        <v>80</v>
      </c>
      <c r="BL68" s="4">
        <v>92</v>
      </c>
      <c r="BM68" s="4">
        <v>40</v>
      </c>
      <c r="BN68" s="4">
        <v>48</v>
      </c>
      <c r="BO68" s="4">
        <v>96</v>
      </c>
      <c r="BP68" s="4">
        <v>52</v>
      </c>
      <c r="BQ68" s="4">
        <v>60</v>
      </c>
      <c r="BR68" s="4">
        <v>60</v>
      </c>
      <c r="BS68" s="4">
        <v>60</v>
      </c>
      <c r="BT68" s="4">
        <v>76</v>
      </c>
      <c r="BU68" s="4">
        <v>20</v>
      </c>
      <c r="BV68" s="4">
        <v>72</v>
      </c>
      <c r="BW68" s="4">
        <v>44</v>
      </c>
      <c r="BX68" s="4">
        <v>56</v>
      </c>
      <c r="BY68" s="4">
        <v>40</v>
      </c>
      <c r="BZ68" s="4">
        <v>52</v>
      </c>
      <c r="CA68" s="4">
        <v>56</v>
      </c>
      <c r="CB68" s="4">
        <v>88</v>
      </c>
      <c r="CC68" s="4">
        <v>52</v>
      </c>
      <c r="CD68" s="4">
        <v>44</v>
      </c>
      <c r="CE68" s="4">
        <v>48</v>
      </c>
      <c r="CF68" s="4">
        <v>56</v>
      </c>
      <c r="CG68" s="4">
        <v>56</v>
      </c>
      <c r="CH68" s="4">
        <v>68</v>
      </c>
      <c r="CI68" s="4">
        <v>80</v>
      </c>
      <c r="CJ68" s="4">
        <v>56</v>
      </c>
      <c r="CK68" s="4">
        <v>48</v>
      </c>
      <c r="CL68" s="4">
        <v>84</v>
      </c>
      <c r="CM68" s="24"/>
      <c r="CN68" s="24"/>
      <c r="CO68" s="24"/>
      <c r="CP68" s="24"/>
      <c r="CR68" s="5"/>
      <c r="CS68" s="6"/>
      <c r="CT68" s="5"/>
      <c r="CU68" s="6"/>
      <c r="CV68" s="5"/>
      <c r="CW68" s="6"/>
      <c r="CX68" s="7"/>
    </row>
    <row r="69" spans="1:102" ht="15">
      <c r="A69" s="22" t="s">
        <v>8</v>
      </c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24"/>
      <c r="CN69" s="24"/>
      <c r="CO69" s="24"/>
      <c r="CP69" s="24"/>
      <c r="CR69" s="5"/>
      <c r="CS69" s="6"/>
      <c r="CT69" s="5"/>
      <c r="CU69" s="6"/>
      <c r="CV69" s="5"/>
      <c r="CW69" s="6"/>
      <c r="CX69" s="7"/>
    </row>
    <row r="70" spans="1:102" ht="15">
      <c r="A70" s="22" t="s">
        <v>9</v>
      </c>
      <c r="E70" s="16" t="s">
        <v>11</v>
      </c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24"/>
      <c r="CN70" s="24"/>
      <c r="CO70" s="24"/>
      <c r="CP70" s="24"/>
      <c r="CR70" s="5"/>
      <c r="CS70" s="6"/>
      <c r="CT70" s="5"/>
      <c r="CU70" s="6"/>
      <c r="CV70" s="5"/>
      <c r="CW70" s="6"/>
      <c r="CX70" s="7"/>
    </row>
    <row r="71" spans="60:102" ht="15"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24"/>
      <c r="CN71" s="24"/>
      <c r="CO71" s="24"/>
      <c r="CP71" s="24"/>
      <c r="CR71" s="5"/>
      <c r="CS71" s="6"/>
      <c r="CT71" s="5"/>
      <c r="CU71" s="6"/>
      <c r="CV71" s="5"/>
      <c r="CW71" s="6"/>
      <c r="CX71" s="7"/>
    </row>
    <row r="72" spans="11:102" ht="15">
      <c r="K72" s="16"/>
      <c r="L72" s="16" t="s">
        <v>12</v>
      </c>
      <c r="M72" s="16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24"/>
      <c r="CN72" s="24"/>
      <c r="CO72" s="24"/>
      <c r="CP72" s="24"/>
      <c r="CR72" s="5"/>
      <c r="CS72" s="6"/>
      <c r="CT72" s="5"/>
      <c r="CU72" s="6"/>
      <c r="CV72" s="5"/>
      <c r="CW72" s="6"/>
      <c r="CX72" s="7"/>
    </row>
    <row r="73" spans="1:102" ht="15">
      <c r="A73" s="23"/>
      <c r="B73" s="19">
        <v>1</v>
      </c>
      <c r="C73" s="19">
        <v>2</v>
      </c>
      <c r="D73" s="19">
        <v>3</v>
      </c>
      <c r="E73" s="19">
        <v>4</v>
      </c>
      <c r="F73" s="19">
        <v>5</v>
      </c>
      <c r="G73" s="19">
        <v>6</v>
      </c>
      <c r="H73" s="19">
        <v>7</v>
      </c>
      <c r="I73" s="19">
        <v>8</v>
      </c>
      <c r="J73" s="19">
        <v>9</v>
      </c>
      <c r="K73" s="19">
        <v>10</v>
      </c>
      <c r="L73" s="19">
        <v>11</v>
      </c>
      <c r="M73" s="19">
        <v>12</v>
      </c>
      <c r="N73" s="19">
        <v>13</v>
      </c>
      <c r="O73" s="19">
        <v>14</v>
      </c>
      <c r="P73" s="19">
        <v>15</v>
      </c>
      <c r="Q73" s="19">
        <v>16</v>
      </c>
      <c r="R73" s="19">
        <v>17</v>
      </c>
      <c r="S73" s="19">
        <v>18</v>
      </c>
      <c r="T73" s="19">
        <v>19</v>
      </c>
      <c r="U73" s="19">
        <v>20</v>
      </c>
      <c r="V73" s="19">
        <v>21</v>
      </c>
      <c r="W73" s="19">
        <v>22</v>
      </c>
      <c r="X73" s="19">
        <v>23</v>
      </c>
      <c r="Y73" s="19">
        <v>24</v>
      </c>
      <c r="Z73" s="19">
        <v>25</v>
      </c>
      <c r="AA73" s="19">
        <v>26</v>
      </c>
      <c r="AB73" s="19">
        <v>27</v>
      </c>
      <c r="AC73" s="19">
        <v>28</v>
      </c>
      <c r="AD73" s="19">
        <v>29</v>
      </c>
      <c r="AE73" s="19">
        <v>30</v>
      </c>
      <c r="AF73" s="19">
        <v>31</v>
      </c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24"/>
      <c r="CN73" s="24"/>
      <c r="CO73" s="24"/>
      <c r="CP73" s="24"/>
      <c r="CR73" s="5"/>
      <c r="CS73" s="6"/>
      <c r="CT73" s="5"/>
      <c r="CU73" s="6"/>
      <c r="CV73" s="5"/>
      <c r="CW73" s="6"/>
      <c r="CX73" s="7"/>
    </row>
    <row r="74" spans="1:102" ht="15">
      <c r="A74" s="20" t="s">
        <v>6</v>
      </c>
      <c r="B74" s="21">
        <f aca="true" t="shared" si="102" ref="B74:AF74">COUNTIF(B3:B29,"=1")</f>
        <v>1</v>
      </c>
      <c r="C74" s="21">
        <f t="shared" si="102"/>
        <v>10</v>
      </c>
      <c r="D74" s="21">
        <f t="shared" si="102"/>
        <v>1</v>
      </c>
      <c r="E74" s="21">
        <f t="shared" si="102"/>
        <v>5</v>
      </c>
      <c r="F74" s="21">
        <f t="shared" si="102"/>
        <v>1</v>
      </c>
      <c r="G74" s="21">
        <f t="shared" si="102"/>
        <v>12</v>
      </c>
      <c r="H74" s="21">
        <f t="shared" si="102"/>
        <v>14</v>
      </c>
      <c r="I74" s="21">
        <f t="shared" si="102"/>
        <v>19</v>
      </c>
      <c r="J74" s="21">
        <f t="shared" si="102"/>
        <v>12</v>
      </c>
      <c r="K74" s="21">
        <f t="shared" si="102"/>
        <v>7</v>
      </c>
      <c r="L74" s="21">
        <f t="shared" si="102"/>
        <v>14</v>
      </c>
      <c r="M74" s="21">
        <f t="shared" si="102"/>
        <v>2</v>
      </c>
      <c r="N74" s="21">
        <f t="shared" si="102"/>
        <v>4</v>
      </c>
      <c r="O74" s="21">
        <f t="shared" si="102"/>
        <v>5</v>
      </c>
      <c r="P74" s="21">
        <f t="shared" si="102"/>
        <v>5</v>
      </c>
      <c r="Q74" s="21">
        <f t="shared" si="102"/>
        <v>4</v>
      </c>
      <c r="R74" s="21">
        <f t="shared" si="102"/>
        <v>12</v>
      </c>
      <c r="S74" s="21">
        <f t="shared" si="102"/>
        <v>6</v>
      </c>
      <c r="T74" s="21">
        <f t="shared" si="102"/>
        <v>5</v>
      </c>
      <c r="U74" s="21">
        <f t="shared" si="102"/>
        <v>4</v>
      </c>
      <c r="V74" s="21">
        <f t="shared" si="102"/>
        <v>10</v>
      </c>
      <c r="W74" s="21">
        <f t="shared" si="102"/>
        <v>2</v>
      </c>
      <c r="X74" s="21">
        <f t="shared" si="102"/>
        <v>3</v>
      </c>
      <c r="Y74" s="21">
        <f t="shared" si="102"/>
        <v>3</v>
      </c>
      <c r="Z74" s="21">
        <f t="shared" si="102"/>
        <v>10</v>
      </c>
      <c r="AA74" s="21">
        <f t="shared" si="102"/>
        <v>2</v>
      </c>
      <c r="AB74" s="21">
        <f t="shared" si="102"/>
        <v>0</v>
      </c>
      <c r="AC74" s="21">
        <f t="shared" si="102"/>
        <v>1</v>
      </c>
      <c r="AD74" s="21">
        <f t="shared" si="102"/>
        <v>7</v>
      </c>
      <c r="AE74" s="21">
        <f t="shared" si="102"/>
        <v>3</v>
      </c>
      <c r="AF74" s="21">
        <f t="shared" si="102"/>
        <v>4</v>
      </c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24"/>
      <c r="CN74" s="24"/>
      <c r="CO74" s="24"/>
      <c r="CP74" s="24"/>
      <c r="CR74" s="5"/>
      <c r="CS74" s="6"/>
      <c r="CT74" s="5"/>
      <c r="CU74" s="6"/>
      <c r="CV74" s="5"/>
      <c r="CW74" s="6"/>
      <c r="CX74" s="7"/>
    </row>
    <row r="75" spans="1:102" ht="15">
      <c r="A75" s="22" t="s">
        <v>7</v>
      </c>
      <c r="B75" s="21">
        <f aca="true" t="shared" si="103" ref="B75:AF75">COUNTIF(B3:B29,"=2")</f>
        <v>1</v>
      </c>
      <c r="C75" s="21">
        <f t="shared" si="103"/>
        <v>10</v>
      </c>
      <c r="D75" s="21">
        <f t="shared" si="103"/>
        <v>4</v>
      </c>
      <c r="E75" s="21">
        <f t="shared" si="103"/>
        <v>4</v>
      </c>
      <c r="F75" s="21">
        <f t="shared" si="103"/>
        <v>7</v>
      </c>
      <c r="G75" s="21">
        <f t="shared" si="103"/>
        <v>1</v>
      </c>
      <c r="H75" s="21">
        <f t="shared" si="103"/>
        <v>2</v>
      </c>
      <c r="I75" s="21">
        <f t="shared" si="103"/>
        <v>0</v>
      </c>
      <c r="J75" s="21">
        <f t="shared" si="103"/>
        <v>7</v>
      </c>
      <c r="K75" s="21">
        <f t="shared" si="103"/>
        <v>2</v>
      </c>
      <c r="L75" s="21">
        <f t="shared" si="103"/>
        <v>5</v>
      </c>
      <c r="M75" s="21">
        <f t="shared" si="103"/>
        <v>3</v>
      </c>
      <c r="N75" s="21">
        <f t="shared" si="103"/>
        <v>11</v>
      </c>
      <c r="O75" s="21">
        <f t="shared" si="103"/>
        <v>13</v>
      </c>
      <c r="P75" s="21">
        <f t="shared" si="103"/>
        <v>3</v>
      </c>
      <c r="Q75" s="21">
        <f t="shared" si="103"/>
        <v>4</v>
      </c>
      <c r="R75" s="21">
        <f t="shared" si="103"/>
        <v>3</v>
      </c>
      <c r="S75" s="21">
        <f t="shared" si="103"/>
        <v>3</v>
      </c>
      <c r="T75" s="21">
        <f t="shared" si="103"/>
        <v>13</v>
      </c>
      <c r="U75" s="21">
        <f t="shared" si="103"/>
        <v>4</v>
      </c>
      <c r="V75" s="21">
        <f t="shared" si="103"/>
        <v>5</v>
      </c>
      <c r="W75" s="21">
        <f t="shared" si="103"/>
        <v>4</v>
      </c>
      <c r="X75" s="21">
        <f t="shared" si="103"/>
        <v>9</v>
      </c>
      <c r="Y75" s="21">
        <f t="shared" si="103"/>
        <v>5</v>
      </c>
      <c r="Z75" s="21">
        <f t="shared" si="103"/>
        <v>9</v>
      </c>
      <c r="AA75" s="21">
        <f t="shared" si="103"/>
        <v>10</v>
      </c>
      <c r="AB75" s="21">
        <f t="shared" si="103"/>
        <v>2</v>
      </c>
      <c r="AC75" s="21">
        <f t="shared" si="103"/>
        <v>1</v>
      </c>
      <c r="AD75" s="21">
        <f t="shared" si="103"/>
        <v>14</v>
      </c>
      <c r="AE75" s="21">
        <f t="shared" si="103"/>
        <v>2</v>
      </c>
      <c r="AF75" s="21">
        <f t="shared" si="103"/>
        <v>8</v>
      </c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24"/>
      <c r="CN75" s="24"/>
      <c r="CO75" s="24"/>
      <c r="CP75" s="24"/>
      <c r="CR75" s="5"/>
      <c r="CS75" s="6"/>
      <c r="CT75" s="5"/>
      <c r="CU75" s="6"/>
      <c r="CV75" s="5"/>
      <c r="CW75" s="6"/>
      <c r="CX75" s="7"/>
    </row>
    <row r="76" spans="1:102" ht="15">
      <c r="A76" s="22" t="s">
        <v>8</v>
      </c>
      <c r="B76" s="21">
        <f aca="true" t="shared" si="104" ref="B76:AF76">COUNTIF(B3:B29,"=3")</f>
        <v>13</v>
      </c>
      <c r="C76" s="21">
        <f t="shared" si="104"/>
        <v>1</v>
      </c>
      <c r="D76" s="21">
        <f t="shared" si="104"/>
        <v>14</v>
      </c>
      <c r="E76" s="21">
        <f t="shared" si="104"/>
        <v>16</v>
      </c>
      <c r="F76" s="21">
        <f t="shared" si="104"/>
        <v>3</v>
      </c>
      <c r="G76" s="21">
        <f t="shared" si="104"/>
        <v>12</v>
      </c>
      <c r="H76" s="21">
        <f t="shared" si="104"/>
        <v>3</v>
      </c>
      <c r="I76" s="21">
        <f t="shared" si="104"/>
        <v>4</v>
      </c>
      <c r="J76" s="21">
        <f t="shared" si="104"/>
        <v>1</v>
      </c>
      <c r="K76" s="21">
        <f t="shared" si="104"/>
        <v>14</v>
      </c>
      <c r="L76" s="21">
        <f t="shared" si="104"/>
        <v>4</v>
      </c>
      <c r="M76" s="21">
        <f t="shared" si="104"/>
        <v>14</v>
      </c>
      <c r="N76" s="21">
        <f t="shared" si="104"/>
        <v>7</v>
      </c>
      <c r="O76" s="21">
        <f t="shared" si="104"/>
        <v>6</v>
      </c>
      <c r="P76" s="21">
        <f t="shared" si="104"/>
        <v>5</v>
      </c>
      <c r="Q76" s="21">
        <f t="shared" si="104"/>
        <v>12</v>
      </c>
      <c r="R76" s="21">
        <f t="shared" si="104"/>
        <v>5</v>
      </c>
      <c r="S76" s="21">
        <f t="shared" si="104"/>
        <v>9</v>
      </c>
      <c r="T76" s="21">
        <f t="shared" si="104"/>
        <v>4</v>
      </c>
      <c r="U76" s="21">
        <f t="shared" si="104"/>
        <v>10</v>
      </c>
      <c r="V76" s="21">
        <f t="shared" si="104"/>
        <v>6</v>
      </c>
      <c r="W76" s="21">
        <f t="shared" si="104"/>
        <v>9</v>
      </c>
      <c r="X76" s="21">
        <f t="shared" si="104"/>
        <v>2</v>
      </c>
      <c r="Y76" s="21">
        <f t="shared" si="104"/>
        <v>9</v>
      </c>
      <c r="Z76" s="21">
        <f t="shared" si="104"/>
        <v>3</v>
      </c>
      <c r="AA76" s="21">
        <f t="shared" si="104"/>
        <v>9</v>
      </c>
      <c r="AB76" s="21">
        <f t="shared" si="104"/>
        <v>3</v>
      </c>
      <c r="AC76" s="21">
        <f t="shared" si="104"/>
        <v>3</v>
      </c>
      <c r="AD76" s="21">
        <f t="shared" si="104"/>
        <v>4</v>
      </c>
      <c r="AE76" s="21">
        <f t="shared" si="104"/>
        <v>5</v>
      </c>
      <c r="AF76" s="21">
        <f t="shared" si="104"/>
        <v>11</v>
      </c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24"/>
      <c r="CN76" s="24"/>
      <c r="CO76" s="24"/>
      <c r="CP76" s="24"/>
      <c r="CR76" s="5"/>
      <c r="CS76" s="6"/>
      <c r="CT76" s="5"/>
      <c r="CU76" s="6"/>
      <c r="CV76" s="5"/>
      <c r="CW76" s="6"/>
      <c r="CX76" s="7"/>
    </row>
    <row r="77" spans="1:102" ht="15">
      <c r="A77" s="22" t="s">
        <v>9</v>
      </c>
      <c r="B77" s="21">
        <f aca="true" t="shared" si="105" ref="B77:AF77">COUNTIF(B3:B29,"=4")</f>
        <v>11</v>
      </c>
      <c r="C77" s="21">
        <f t="shared" si="105"/>
        <v>5</v>
      </c>
      <c r="D77" s="21">
        <f t="shared" si="105"/>
        <v>7</v>
      </c>
      <c r="E77" s="21">
        <f t="shared" si="105"/>
        <v>1</v>
      </c>
      <c r="F77" s="21">
        <f t="shared" si="105"/>
        <v>15</v>
      </c>
      <c r="G77" s="21">
        <f t="shared" si="105"/>
        <v>1</v>
      </c>
      <c r="H77" s="21">
        <f t="shared" si="105"/>
        <v>7</v>
      </c>
      <c r="I77" s="21">
        <f t="shared" si="105"/>
        <v>3</v>
      </c>
      <c r="J77" s="21">
        <f t="shared" si="105"/>
        <v>6</v>
      </c>
      <c r="K77" s="21">
        <f t="shared" si="105"/>
        <v>3</v>
      </c>
      <c r="L77" s="21">
        <f t="shared" si="105"/>
        <v>3</v>
      </c>
      <c r="M77" s="21">
        <f t="shared" si="105"/>
        <v>7</v>
      </c>
      <c r="N77" s="21">
        <f t="shared" si="105"/>
        <v>4</v>
      </c>
      <c r="O77" s="21">
        <f t="shared" si="105"/>
        <v>1</v>
      </c>
      <c r="P77" s="21">
        <f t="shared" si="105"/>
        <v>7</v>
      </c>
      <c r="Q77" s="21">
        <f t="shared" si="105"/>
        <v>5</v>
      </c>
      <c r="R77" s="21">
        <f t="shared" si="105"/>
        <v>2</v>
      </c>
      <c r="S77" s="21">
        <f t="shared" si="105"/>
        <v>4</v>
      </c>
      <c r="T77" s="21">
        <f t="shared" si="105"/>
        <v>0</v>
      </c>
      <c r="U77" s="21">
        <f t="shared" si="105"/>
        <v>3</v>
      </c>
      <c r="V77" s="21">
        <f t="shared" si="105"/>
        <v>4</v>
      </c>
      <c r="W77" s="21">
        <f t="shared" si="105"/>
        <v>11</v>
      </c>
      <c r="X77" s="21">
        <f t="shared" si="105"/>
        <v>10</v>
      </c>
      <c r="Y77" s="21">
        <f t="shared" si="105"/>
        <v>6</v>
      </c>
      <c r="Z77" s="21">
        <f t="shared" si="105"/>
        <v>3</v>
      </c>
      <c r="AA77" s="21">
        <f t="shared" si="105"/>
        <v>3</v>
      </c>
      <c r="AB77" s="21">
        <f t="shared" si="105"/>
        <v>20</v>
      </c>
      <c r="AC77" s="21">
        <f t="shared" si="105"/>
        <v>21</v>
      </c>
      <c r="AD77" s="21">
        <f t="shared" si="105"/>
        <v>1</v>
      </c>
      <c r="AE77" s="21">
        <f t="shared" si="105"/>
        <v>15</v>
      </c>
      <c r="AF77" s="21">
        <f t="shared" si="105"/>
        <v>3</v>
      </c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24"/>
      <c r="CN77" s="24"/>
      <c r="CO77" s="24"/>
      <c r="CP77" s="24"/>
      <c r="CR77" s="5"/>
      <c r="CS77" s="6"/>
      <c r="CT77" s="5"/>
      <c r="CU77" s="6"/>
      <c r="CV77" s="5"/>
      <c r="CW77" s="6"/>
      <c r="CX77" s="7"/>
    </row>
    <row r="78" spans="2:102" ht="15"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24"/>
      <c r="CN78" s="24"/>
      <c r="CO78" s="24"/>
      <c r="CP78" s="24"/>
      <c r="CR78" s="5"/>
      <c r="CS78" s="6"/>
      <c r="CT78" s="5"/>
      <c r="CU78" s="6"/>
      <c r="CV78" s="5"/>
      <c r="CW78" s="6"/>
      <c r="CX78" s="7"/>
    </row>
    <row r="79" spans="2:102" ht="15"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25" t="s">
        <v>13</v>
      </c>
      <c r="M79" s="25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24"/>
      <c r="CN79" s="24"/>
      <c r="CO79" s="24"/>
      <c r="CP79" s="24"/>
      <c r="CR79" s="5"/>
      <c r="CS79" s="6"/>
      <c r="CT79" s="5"/>
      <c r="CU79" s="6"/>
      <c r="CV79" s="5"/>
      <c r="CW79" s="6"/>
      <c r="CX79" s="7"/>
    </row>
    <row r="80" spans="2:102" ht="15">
      <c r="B80" s="26">
        <v>1</v>
      </c>
      <c r="C80" s="26">
        <v>2</v>
      </c>
      <c r="D80" s="26">
        <v>3</v>
      </c>
      <c r="E80" s="26">
        <v>4</v>
      </c>
      <c r="F80" s="26">
        <v>5</v>
      </c>
      <c r="G80" s="26">
        <v>6</v>
      </c>
      <c r="H80" s="26">
        <v>7</v>
      </c>
      <c r="I80" s="26">
        <v>8</v>
      </c>
      <c r="J80" s="26">
        <v>9</v>
      </c>
      <c r="K80" s="26">
        <v>10</v>
      </c>
      <c r="L80" s="26">
        <v>11</v>
      </c>
      <c r="M80" s="26">
        <v>12</v>
      </c>
      <c r="N80" s="26">
        <v>13</v>
      </c>
      <c r="O80" s="26">
        <v>14</v>
      </c>
      <c r="P80" s="26">
        <v>15</v>
      </c>
      <c r="Q80" s="26">
        <v>16</v>
      </c>
      <c r="R80" s="26">
        <v>17</v>
      </c>
      <c r="S80" s="26">
        <v>18</v>
      </c>
      <c r="T80" s="26">
        <v>19</v>
      </c>
      <c r="U80" s="26">
        <v>20</v>
      </c>
      <c r="V80" s="26">
        <v>21</v>
      </c>
      <c r="W80" s="26">
        <v>22</v>
      </c>
      <c r="X80" s="26">
        <v>23</v>
      </c>
      <c r="Y80" s="26">
        <v>24</v>
      </c>
      <c r="Z80" s="26">
        <v>25</v>
      </c>
      <c r="AA80" s="26">
        <v>26</v>
      </c>
      <c r="AB80" s="26">
        <v>27</v>
      </c>
      <c r="AC80" s="26">
        <v>28</v>
      </c>
      <c r="AD80" s="26">
        <v>29</v>
      </c>
      <c r="AE80" s="26">
        <v>30</v>
      </c>
      <c r="AF80" s="26">
        <v>31</v>
      </c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24"/>
      <c r="CN80" s="24"/>
      <c r="CO80" s="24"/>
      <c r="CP80" s="24"/>
      <c r="CR80" s="5"/>
      <c r="CS80" s="6"/>
      <c r="CT80" s="5"/>
      <c r="CU80" s="6"/>
      <c r="CV80" s="5"/>
      <c r="CW80" s="6"/>
      <c r="CX80" s="7"/>
    </row>
    <row r="81" spans="2:102" ht="15">
      <c r="B81" s="21">
        <f aca="true" t="shared" si="106" ref="B81:AF81">COUNTIF(B44:B67,"=1")</f>
        <v>0</v>
      </c>
      <c r="C81" s="21">
        <f t="shared" si="106"/>
        <v>4</v>
      </c>
      <c r="D81" s="21">
        <f t="shared" si="106"/>
        <v>17</v>
      </c>
      <c r="E81" s="21">
        <f t="shared" si="106"/>
        <v>1</v>
      </c>
      <c r="F81" s="21">
        <f t="shared" si="106"/>
        <v>1</v>
      </c>
      <c r="G81" s="21">
        <f t="shared" si="106"/>
        <v>1</v>
      </c>
      <c r="H81" s="21">
        <f t="shared" si="106"/>
        <v>23</v>
      </c>
      <c r="I81" s="21">
        <f t="shared" si="106"/>
        <v>21</v>
      </c>
      <c r="J81" s="21">
        <f t="shared" si="106"/>
        <v>1</v>
      </c>
      <c r="K81" s="21">
        <f t="shared" si="106"/>
        <v>0</v>
      </c>
      <c r="L81" s="21">
        <f t="shared" si="106"/>
        <v>0</v>
      </c>
      <c r="M81" s="21">
        <f t="shared" si="106"/>
        <v>2</v>
      </c>
      <c r="N81" s="21">
        <f t="shared" si="106"/>
        <v>2</v>
      </c>
      <c r="O81" s="21">
        <f t="shared" si="106"/>
        <v>1</v>
      </c>
      <c r="P81" s="21">
        <f t="shared" si="106"/>
        <v>4</v>
      </c>
      <c r="Q81" s="21">
        <f t="shared" si="106"/>
        <v>19</v>
      </c>
      <c r="R81" s="21">
        <f t="shared" si="106"/>
        <v>1</v>
      </c>
      <c r="S81" s="21">
        <f t="shared" si="106"/>
        <v>2</v>
      </c>
      <c r="T81" s="21">
        <f t="shared" si="106"/>
        <v>2</v>
      </c>
      <c r="U81" s="21">
        <f t="shared" si="106"/>
        <v>1</v>
      </c>
      <c r="V81" s="21">
        <f t="shared" si="106"/>
        <v>2</v>
      </c>
      <c r="W81" s="21">
        <f t="shared" si="106"/>
        <v>21</v>
      </c>
      <c r="X81" s="21">
        <f t="shared" si="106"/>
        <v>1</v>
      </c>
      <c r="Y81" s="21">
        <f t="shared" si="106"/>
        <v>0</v>
      </c>
      <c r="Z81" s="21">
        <f t="shared" si="106"/>
        <v>1</v>
      </c>
      <c r="AA81" s="21">
        <f t="shared" si="106"/>
        <v>0</v>
      </c>
      <c r="AB81" s="21">
        <f t="shared" si="106"/>
        <v>1</v>
      </c>
      <c r="AC81" s="21">
        <f t="shared" si="106"/>
        <v>1</v>
      </c>
      <c r="AD81" s="21">
        <f t="shared" si="106"/>
        <v>2</v>
      </c>
      <c r="AE81" s="21">
        <f t="shared" si="106"/>
        <v>0</v>
      </c>
      <c r="AF81" s="21">
        <f t="shared" si="106"/>
        <v>18</v>
      </c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24"/>
      <c r="CN81" s="24"/>
      <c r="CO81" s="24"/>
      <c r="CP81" s="24"/>
      <c r="CR81" s="5"/>
      <c r="CS81" s="6"/>
      <c r="CT81" s="5"/>
      <c r="CU81" s="6"/>
      <c r="CV81" s="5"/>
      <c r="CW81" s="6"/>
      <c r="CX81" s="7"/>
    </row>
    <row r="82" spans="2:102" ht="15">
      <c r="B82" s="21">
        <f aca="true" t="shared" si="107" ref="B82:AF82">COUNTIF(B44:B67,"=2")</f>
        <v>17</v>
      </c>
      <c r="C82" s="21">
        <f t="shared" si="107"/>
        <v>3</v>
      </c>
      <c r="D82" s="21">
        <f t="shared" si="107"/>
        <v>3</v>
      </c>
      <c r="E82" s="21">
        <f t="shared" si="107"/>
        <v>2</v>
      </c>
      <c r="F82" s="21">
        <f t="shared" si="107"/>
        <v>0</v>
      </c>
      <c r="G82" s="21">
        <f t="shared" si="107"/>
        <v>21</v>
      </c>
      <c r="H82" s="21">
        <f t="shared" si="107"/>
        <v>0</v>
      </c>
      <c r="I82" s="21">
        <f t="shared" si="107"/>
        <v>1</v>
      </c>
      <c r="J82" s="21">
        <f t="shared" si="107"/>
        <v>19</v>
      </c>
      <c r="K82" s="21">
        <f t="shared" si="107"/>
        <v>0</v>
      </c>
      <c r="L82" s="21">
        <f t="shared" si="107"/>
        <v>3</v>
      </c>
      <c r="M82" s="21">
        <f t="shared" si="107"/>
        <v>13</v>
      </c>
      <c r="N82" s="21">
        <f t="shared" si="107"/>
        <v>6</v>
      </c>
      <c r="O82" s="21">
        <f t="shared" si="107"/>
        <v>0</v>
      </c>
      <c r="P82" s="21">
        <f t="shared" si="107"/>
        <v>1</v>
      </c>
      <c r="Q82" s="21">
        <f t="shared" si="107"/>
        <v>1</v>
      </c>
      <c r="R82" s="21">
        <f t="shared" si="107"/>
        <v>10</v>
      </c>
      <c r="S82" s="21">
        <f t="shared" si="107"/>
        <v>17</v>
      </c>
      <c r="T82" s="21">
        <f t="shared" si="107"/>
        <v>18</v>
      </c>
      <c r="U82" s="21">
        <f t="shared" si="107"/>
        <v>1</v>
      </c>
      <c r="V82" s="21">
        <f t="shared" si="107"/>
        <v>2</v>
      </c>
      <c r="W82" s="21">
        <f t="shared" si="107"/>
        <v>1</v>
      </c>
      <c r="X82" s="21">
        <f t="shared" si="107"/>
        <v>1</v>
      </c>
      <c r="Y82" s="21">
        <f t="shared" si="107"/>
        <v>16</v>
      </c>
      <c r="Z82" s="21">
        <f t="shared" si="107"/>
        <v>1</v>
      </c>
      <c r="AA82" s="21">
        <f t="shared" si="107"/>
        <v>4</v>
      </c>
      <c r="AB82" s="21">
        <f t="shared" si="107"/>
        <v>17</v>
      </c>
      <c r="AC82" s="21">
        <f t="shared" si="107"/>
        <v>11</v>
      </c>
      <c r="AD82" s="21">
        <f t="shared" si="107"/>
        <v>0</v>
      </c>
      <c r="AE82" s="21">
        <f t="shared" si="107"/>
        <v>5</v>
      </c>
      <c r="AF82" s="21">
        <f t="shared" si="107"/>
        <v>1</v>
      </c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24"/>
      <c r="CN82" s="24"/>
      <c r="CO82" s="24"/>
      <c r="CP82" s="24"/>
      <c r="CR82" s="5"/>
      <c r="CS82" s="6"/>
      <c r="CT82" s="5"/>
      <c r="CU82" s="6"/>
      <c r="CV82" s="5"/>
      <c r="CW82" s="6"/>
      <c r="CX82" s="7"/>
    </row>
    <row r="83" spans="2:102" ht="15">
      <c r="B83" s="21">
        <f aca="true" t="shared" si="108" ref="B83:AF83">COUNTIF(B44:B67,"=3")</f>
        <v>0</v>
      </c>
      <c r="C83" s="21">
        <f t="shared" si="108"/>
        <v>8</v>
      </c>
      <c r="D83" s="21">
        <f t="shared" si="108"/>
        <v>1</v>
      </c>
      <c r="E83" s="21">
        <f t="shared" si="108"/>
        <v>7</v>
      </c>
      <c r="F83" s="21">
        <f t="shared" si="108"/>
        <v>20</v>
      </c>
      <c r="G83" s="21">
        <f t="shared" si="108"/>
        <v>0</v>
      </c>
      <c r="H83" s="21">
        <f t="shared" si="108"/>
        <v>0</v>
      </c>
      <c r="I83" s="21">
        <f t="shared" si="108"/>
        <v>1</v>
      </c>
      <c r="J83" s="21">
        <f t="shared" si="108"/>
        <v>3</v>
      </c>
      <c r="K83" s="21">
        <f t="shared" si="108"/>
        <v>23</v>
      </c>
      <c r="L83" s="21">
        <f t="shared" si="108"/>
        <v>20</v>
      </c>
      <c r="M83" s="21">
        <f t="shared" si="108"/>
        <v>4</v>
      </c>
      <c r="N83" s="21">
        <f t="shared" si="108"/>
        <v>15</v>
      </c>
      <c r="O83" s="21">
        <f t="shared" si="108"/>
        <v>21</v>
      </c>
      <c r="P83" s="21">
        <f t="shared" si="108"/>
        <v>0</v>
      </c>
      <c r="Q83" s="21">
        <f t="shared" si="108"/>
        <v>0</v>
      </c>
      <c r="R83" s="21">
        <f t="shared" si="108"/>
        <v>3</v>
      </c>
      <c r="S83" s="21">
        <f t="shared" si="108"/>
        <v>0</v>
      </c>
      <c r="T83" s="21">
        <f t="shared" si="108"/>
        <v>0</v>
      </c>
      <c r="U83" s="21">
        <f t="shared" si="108"/>
        <v>17</v>
      </c>
      <c r="V83" s="21">
        <f t="shared" si="108"/>
        <v>4</v>
      </c>
      <c r="W83" s="21">
        <f t="shared" si="108"/>
        <v>0</v>
      </c>
      <c r="X83" s="21">
        <f t="shared" si="108"/>
        <v>0</v>
      </c>
      <c r="Y83" s="21">
        <f t="shared" si="108"/>
        <v>6</v>
      </c>
      <c r="Z83" s="21">
        <f t="shared" si="108"/>
        <v>2</v>
      </c>
      <c r="AA83" s="21">
        <f t="shared" si="108"/>
        <v>16</v>
      </c>
      <c r="AB83" s="21">
        <f t="shared" si="108"/>
        <v>2</v>
      </c>
      <c r="AC83" s="21">
        <f t="shared" si="108"/>
        <v>2</v>
      </c>
      <c r="AD83" s="21">
        <f t="shared" si="108"/>
        <v>16</v>
      </c>
      <c r="AE83" s="21">
        <f t="shared" si="108"/>
        <v>13</v>
      </c>
      <c r="AF83" s="21">
        <f t="shared" si="108"/>
        <v>2</v>
      </c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24"/>
      <c r="CN83" s="24"/>
      <c r="CO83" s="24"/>
      <c r="CP83" s="24"/>
      <c r="CR83" s="5"/>
      <c r="CS83" s="6"/>
      <c r="CT83" s="5"/>
      <c r="CU83" s="6"/>
      <c r="CV83" s="5"/>
      <c r="CW83" s="6"/>
      <c r="CX83" s="7"/>
    </row>
    <row r="84" spans="2:102" ht="15">
      <c r="B84" s="21">
        <f aca="true" t="shared" si="109" ref="B84:AF84">COUNTIF(B44:B67,"=4")</f>
        <v>6</v>
      </c>
      <c r="C84" s="21">
        <f t="shared" si="109"/>
        <v>7</v>
      </c>
      <c r="D84" s="21">
        <f t="shared" si="109"/>
        <v>2</v>
      </c>
      <c r="E84" s="21">
        <f t="shared" si="109"/>
        <v>13</v>
      </c>
      <c r="F84" s="21">
        <f t="shared" si="109"/>
        <v>2</v>
      </c>
      <c r="G84" s="21">
        <f t="shared" si="109"/>
        <v>1</v>
      </c>
      <c r="H84" s="21">
        <f t="shared" si="109"/>
        <v>0</v>
      </c>
      <c r="I84" s="21">
        <f t="shared" si="109"/>
        <v>0</v>
      </c>
      <c r="J84" s="21">
        <f t="shared" si="109"/>
        <v>0</v>
      </c>
      <c r="K84" s="21">
        <f t="shared" si="109"/>
        <v>0</v>
      </c>
      <c r="L84" s="21">
        <f t="shared" si="109"/>
        <v>0</v>
      </c>
      <c r="M84" s="21">
        <f t="shared" si="109"/>
        <v>3</v>
      </c>
      <c r="N84" s="21">
        <f t="shared" si="109"/>
        <v>0</v>
      </c>
      <c r="O84" s="21">
        <f t="shared" si="109"/>
        <v>1</v>
      </c>
      <c r="P84" s="21">
        <f t="shared" si="109"/>
        <v>18</v>
      </c>
      <c r="Q84" s="21">
        <f t="shared" si="109"/>
        <v>2</v>
      </c>
      <c r="R84" s="21">
        <f t="shared" si="109"/>
        <v>8</v>
      </c>
      <c r="S84" s="21">
        <f t="shared" si="109"/>
        <v>2</v>
      </c>
      <c r="T84" s="21">
        <f t="shared" si="109"/>
        <v>1</v>
      </c>
      <c r="U84" s="21">
        <f t="shared" si="109"/>
        <v>2</v>
      </c>
      <c r="V84" s="21">
        <f t="shared" si="109"/>
        <v>13</v>
      </c>
      <c r="W84" s="21">
        <f t="shared" si="109"/>
        <v>0</v>
      </c>
      <c r="X84" s="21">
        <f t="shared" si="109"/>
        <v>19</v>
      </c>
      <c r="Y84" s="21">
        <f t="shared" si="109"/>
        <v>0</v>
      </c>
      <c r="Z84" s="21">
        <f t="shared" si="109"/>
        <v>18</v>
      </c>
      <c r="AA84" s="21">
        <f t="shared" si="109"/>
        <v>1</v>
      </c>
      <c r="AB84" s="21">
        <f t="shared" si="109"/>
        <v>2</v>
      </c>
      <c r="AC84" s="21">
        <f t="shared" si="109"/>
        <v>8</v>
      </c>
      <c r="AD84" s="21">
        <f t="shared" si="109"/>
        <v>3</v>
      </c>
      <c r="AE84" s="21">
        <f t="shared" si="109"/>
        <v>3</v>
      </c>
      <c r="AF84" s="21">
        <f t="shared" si="109"/>
        <v>0</v>
      </c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24"/>
      <c r="CN84" s="24"/>
      <c r="CO84" s="24"/>
      <c r="CP84" s="24"/>
      <c r="CR84" s="5"/>
      <c r="CS84" s="6"/>
      <c r="CT84" s="5"/>
      <c r="CU84" s="6"/>
      <c r="CV84" s="5"/>
      <c r="CW84" s="6"/>
      <c r="CX84" s="7"/>
    </row>
    <row r="85" spans="2:102" ht="15"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24"/>
      <c r="CN85" s="24"/>
      <c r="CO85" s="24"/>
      <c r="CP85" s="24"/>
      <c r="CR85" s="5"/>
      <c r="CS85" s="6"/>
      <c r="CT85" s="5"/>
      <c r="CU85" s="6"/>
      <c r="CV85" s="5"/>
      <c r="CW85" s="6"/>
      <c r="CX85" s="7"/>
    </row>
    <row r="86" spans="2:102" ht="15"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24"/>
      <c r="CN86" s="24"/>
      <c r="CO86" s="24"/>
      <c r="CP86" s="24"/>
      <c r="CR86" s="5"/>
      <c r="CS86" s="6"/>
      <c r="CT86" s="5"/>
      <c r="CU86" s="6"/>
      <c r="CV86" s="5"/>
      <c r="CW86" s="6"/>
      <c r="CX86" s="7"/>
    </row>
    <row r="87" spans="60:102" ht="15"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24"/>
      <c r="CN87" s="24"/>
      <c r="CO87" s="24"/>
      <c r="CP87" s="24"/>
      <c r="CR87" s="5"/>
      <c r="CS87" s="6"/>
      <c r="CT87" s="5"/>
      <c r="CU87" s="6"/>
      <c r="CV87" s="5"/>
      <c r="CW87" s="6"/>
      <c r="CX87" s="7"/>
    </row>
    <row r="88" spans="60:102" ht="15"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24"/>
      <c r="CN88" s="24"/>
      <c r="CO88" s="24"/>
      <c r="CP88" s="24"/>
      <c r="CR88" s="5"/>
      <c r="CS88" s="6"/>
      <c r="CT88" s="5"/>
      <c r="CU88" s="6"/>
      <c r="CV88" s="5"/>
      <c r="CW88" s="6"/>
      <c r="CX88" s="7"/>
    </row>
    <row r="89" spans="60:102" ht="15"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24"/>
      <c r="CN89" s="24"/>
      <c r="CO89" s="24"/>
      <c r="CP89" s="24"/>
      <c r="CR89" s="5"/>
      <c r="CS89" s="6"/>
      <c r="CT89" s="5"/>
      <c r="CU89" s="6"/>
      <c r="CV89" s="5"/>
      <c r="CW89" s="6"/>
      <c r="CX89" s="7"/>
    </row>
    <row r="90" spans="60:102" ht="15"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24"/>
      <c r="CN90" s="24"/>
      <c r="CO90" s="24"/>
      <c r="CP90" s="24"/>
      <c r="CR90" s="5"/>
      <c r="CS90" s="6"/>
      <c r="CT90" s="5"/>
      <c r="CU90" s="6"/>
      <c r="CV90" s="5"/>
      <c r="CW90" s="6"/>
      <c r="CX90" s="7"/>
    </row>
    <row r="91" spans="60:102" ht="15"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24"/>
      <c r="CN91" s="24"/>
      <c r="CO91" s="24"/>
      <c r="CP91" s="24"/>
      <c r="CR91" s="5"/>
      <c r="CS91" s="6"/>
      <c r="CT91" s="5"/>
      <c r="CU91" s="6"/>
      <c r="CV91" s="5"/>
      <c r="CW91" s="6"/>
      <c r="CX91" s="7"/>
    </row>
    <row r="92" spans="60:102" ht="15"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24"/>
      <c r="CN92" s="24"/>
      <c r="CO92" s="24"/>
      <c r="CP92" s="24"/>
      <c r="CR92" s="5"/>
      <c r="CS92" s="6"/>
      <c r="CT92" s="5"/>
      <c r="CU92" s="6"/>
      <c r="CV92" s="5"/>
      <c r="CW92" s="6"/>
      <c r="CX92" s="7"/>
    </row>
    <row r="93" spans="60:102" ht="15"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24"/>
      <c r="CN93" s="24"/>
      <c r="CO93" s="24"/>
      <c r="CP93" s="24"/>
      <c r="CR93" s="5"/>
      <c r="CS93" s="6"/>
      <c r="CT93" s="5"/>
      <c r="CU93" s="6"/>
      <c r="CV93" s="5"/>
      <c r="CW93" s="6"/>
      <c r="CX93" s="7"/>
    </row>
    <row r="94" spans="60:102" ht="15"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24"/>
      <c r="CN94" s="24"/>
      <c r="CO94" s="24"/>
      <c r="CP94" s="24"/>
      <c r="CR94" s="5"/>
      <c r="CS94" s="6"/>
      <c r="CT94" s="5"/>
      <c r="CU94" s="6"/>
      <c r="CV94" s="5"/>
      <c r="CW94" s="6"/>
      <c r="CX94" s="7"/>
    </row>
    <row r="95" spans="60:102" ht="15"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24"/>
      <c r="CN95" s="24"/>
      <c r="CO95" s="24"/>
      <c r="CP95" s="24"/>
      <c r="CR95" s="5"/>
      <c r="CS95" s="6"/>
      <c r="CT95" s="5"/>
      <c r="CU95" s="6"/>
      <c r="CV95" s="5"/>
      <c r="CW95" s="6"/>
      <c r="CX95" s="7"/>
    </row>
    <row r="96" spans="60:102" ht="15"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24"/>
      <c r="CN96" s="24"/>
      <c r="CO96" s="24"/>
      <c r="CP96" s="24"/>
      <c r="CR96" s="5"/>
      <c r="CS96" s="6"/>
      <c r="CT96" s="5"/>
      <c r="CU96" s="6"/>
      <c r="CV96" s="5"/>
      <c r="CW96" s="6"/>
      <c r="CX96" s="7"/>
    </row>
    <row r="97" spans="60:102" ht="15"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24"/>
      <c r="CN97" s="24"/>
      <c r="CO97" s="24"/>
      <c r="CP97" s="24"/>
      <c r="CR97" s="5"/>
      <c r="CS97" s="6"/>
      <c r="CT97" s="5"/>
      <c r="CU97" s="6"/>
      <c r="CV97" s="5"/>
      <c r="CW97" s="6"/>
      <c r="CX97" s="7"/>
    </row>
    <row r="98" spans="60:102" ht="15"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24"/>
      <c r="CN98" s="24"/>
      <c r="CO98" s="24"/>
      <c r="CP98" s="24"/>
      <c r="CR98" s="5"/>
      <c r="CS98" s="6"/>
      <c r="CT98" s="5"/>
      <c r="CU98" s="6"/>
      <c r="CV98" s="5"/>
      <c r="CW98" s="6"/>
      <c r="CX98" s="7"/>
    </row>
    <row r="99" spans="60:102" ht="15"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24"/>
      <c r="CN99" s="24"/>
      <c r="CO99" s="24"/>
      <c r="CP99" s="24"/>
      <c r="CR99" s="5"/>
      <c r="CS99" s="6"/>
      <c r="CT99" s="5"/>
      <c r="CU99" s="6"/>
      <c r="CV99" s="5"/>
      <c r="CW99" s="6"/>
      <c r="CX99" s="7"/>
    </row>
    <row r="100" spans="60:102" ht="15"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24"/>
      <c r="CN100" s="24"/>
      <c r="CO100" s="24"/>
      <c r="CP100" s="24"/>
      <c r="CR100" s="5"/>
      <c r="CS100" s="6"/>
      <c r="CT100" s="5"/>
      <c r="CU100" s="6"/>
      <c r="CV100" s="5"/>
      <c r="CW100" s="6"/>
      <c r="CX100" s="7"/>
    </row>
    <row r="101" spans="60:102" ht="15"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24"/>
      <c r="CN101" s="24"/>
      <c r="CO101" s="24"/>
      <c r="CP101" s="24"/>
      <c r="CR101" s="5"/>
      <c r="CS101" s="6"/>
      <c r="CT101" s="5"/>
      <c r="CU101" s="6"/>
      <c r="CV101" s="5"/>
      <c r="CW101" s="6"/>
      <c r="CX101" s="7"/>
    </row>
    <row r="102" spans="60:102" ht="15"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24"/>
      <c r="CN102" s="24"/>
      <c r="CO102" s="24"/>
      <c r="CP102" s="24"/>
      <c r="CR102" s="5"/>
      <c r="CS102" s="6"/>
      <c r="CT102" s="5"/>
      <c r="CU102" s="6"/>
      <c r="CV102" s="5"/>
      <c r="CW102" s="6"/>
      <c r="CX102" s="7"/>
    </row>
    <row r="103" spans="60:102" ht="15"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24"/>
      <c r="CN103" s="24"/>
      <c r="CO103" s="24"/>
      <c r="CP103" s="24"/>
      <c r="CR103" s="5"/>
      <c r="CS103" s="6"/>
      <c r="CT103" s="5"/>
      <c r="CU103" s="6"/>
      <c r="CV103" s="5"/>
      <c r="CW103" s="6"/>
      <c r="CX103" s="7"/>
    </row>
    <row r="104" spans="60:102" ht="15"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24"/>
      <c r="CN104" s="24"/>
      <c r="CO104" s="24"/>
      <c r="CP104" s="24"/>
      <c r="CR104" s="5"/>
      <c r="CS104" s="6"/>
      <c r="CT104" s="5"/>
      <c r="CU104" s="6"/>
      <c r="CV104" s="5"/>
      <c r="CW104" s="6"/>
      <c r="CX104" s="7"/>
    </row>
    <row r="105" spans="60:102" ht="15"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24"/>
      <c r="CN105" s="24"/>
      <c r="CO105" s="24"/>
      <c r="CP105" s="24"/>
      <c r="CR105" s="5"/>
      <c r="CS105" s="6"/>
      <c r="CT105" s="5"/>
      <c r="CU105" s="6"/>
      <c r="CV105" s="5"/>
      <c r="CW105" s="6"/>
      <c r="CX105" s="7"/>
    </row>
    <row r="106" spans="60:102" ht="15"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24"/>
      <c r="CN106" s="24"/>
      <c r="CO106" s="24"/>
      <c r="CP106" s="24"/>
      <c r="CR106" s="5"/>
      <c r="CS106" s="6"/>
      <c r="CT106" s="5"/>
      <c r="CU106" s="6"/>
      <c r="CV106" s="5"/>
      <c r="CW106" s="6"/>
      <c r="CX106" s="7"/>
    </row>
    <row r="107" spans="60:102" ht="15"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24"/>
      <c r="CN107" s="24"/>
      <c r="CO107" s="24"/>
      <c r="CP107" s="24"/>
      <c r="CR107" s="5"/>
      <c r="CS107" s="6"/>
      <c r="CT107" s="5"/>
      <c r="CU107" s="6"/>
      <c r="CV107" s="5"/>
      <c r="CW107" s="6"/>
      <c r="CX107" s="7"/>
    </row>
    <row r="108" spans="60:102" ht="15"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24"/>
      <c r="CN108" s="24"/>
      <c r="CO108" s="24"/>
      <c r="CP108" s="24"/>
      <c r="CR108" s="5"/>
      <c r="CS108" s="6"/>
      <c r="CT108" s="5"/>
      <c r="CU108" s="6"/>
      <c r="CV108" s="5"/>
      <c r="CW108" s="6"/>
      <c r="CX108" s="7"/>
    </row>
    <row r="109" spans="60:102" ht="15"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24"/>
      <c r="CN109" s="24"/>
      <c r="CO109" s="24"/>
      <c r="CP109" s="24"/>
      <c r="CR109" s="5"/>
      <c r="CS109" s="6"/>
      <c r="CT109" s="5"/>
      <c r="CU109" s="6"/>
      <c r="CV109" s="5"/>
      <c r="CW109" s="6"/>
      <c r="CX109" s="7"/>
    </row>
    <row r="110" spans="60:102" ht="15"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24"/>
      <c r="CN110" s="24"/>
      <c r="CO110" s="24"/>
      <c r="CP110" s="24"/>
      <c r="CR110" s="5"/>
      <c r="CS110" s="6"/>
      <c r="CT110" s="5"/>
      <c r="CU110" s="6"/>
      <c r="CV110" s="5"/>
      <c r="CW110" s="6"/>
      <c r="CX110" s="7"/>
    </row>
    <row r="111" spans="60:102" ht="15"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24"/>
      <c r="CN111" s="24"/>
      <c r="CO111" s="24"/>
      <c r="CP111" s="24"/>
      <c r="CR111" s="5"/>
      <c r="CS111" s="6"/>
      <c r="CT111" s="5"/>
      <c r="CU111" s="6"/>
      <c r="CV111" s="5"/>
      <c r="CW111" s="6"/>
      <c r="CX111" s="7"/>
    </row>
    <row r="112" spans="60:102" ht="15"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24"/>
      <c r="CN112" s="24"/>
      <c r="CO112" s="24"/>
      <c r="CP112" s="24"/>
      <c r="CR112" s="5"/>
      <c r="CS112" s="6"/>
      <c r="CT112" s="5"/>
      <c r="CU112" s="6"/>
      <c r="CV112" s="5"/>
      <c r="CW112" s="6"/>
      <c r="CX112" s="7"/>
    </row>
    <row r="113" spans="60:102" ht="15"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24"/>
      <c r="CN113" s="24"/>
      <c r="CO113" s="24"/>
      <c r="CP113" s="24"/>
      <c r="CR113" s="5"/>
      <c r="CS113" s="6"/>
      <c r="CT113" s="5"/>
      <c r="CU113" s="6"/>
      <c r="CV113" s="5"/>
      <c r="CW113" s="6"/>
      <c r="CX113" s="7"/>
    </row>
    <row r="114" spans="60:102" ht="15"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24"/>
      <c r="CN114" s="24"/>
      <c r="CO114" s="24"/>
      <c r="CP114" s="24"/>
      <c r="CR114" s="5"/>
      <c r="CS114" s="6"/>
      <c r="CT114" s="5"/>
      <c r="CU114" s="6"/>
      <c r="CV114" s="5"/>
      <c r="CW114" s="6"/>
      <c r="CX114" s="7"/>
    </row>
    <row r="115" spans="60:102" ht="15"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24"/>
      <c r="CN115" s="24"/>
      <c r="CO115" s="24"/>
      <c r="CP115" s="24"/>
      <c r="CR115" s="5"/>
      <c r="CS115" s="6"/>
      <c r="CT115" s="5"/>
      <c r="CU115" s="6"/>
      <c r="CV115" s="5"/>
      <c r="CW115" s="6"/>
      <c r="CX115" s="7"/>
    </row>
    <row r="116" spans="60:102" ht="15"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24"/>
      <c r="CN116" s="24"/>
      <c r="CO116" s="24"/>
      <c r="CP116" s="24"/>
      <c r="CR116" s="5"/>
      <c r="CS116" s="6"/>
      <c r="CT116" s="5"/>
      <c r="CU116" s="6"/>
      <c r="CV116" s="5"/>
      <c r="CW116" s="6"/>
      <c r="CX116" s="7"/>
    </row>
    <row r="117" spans="60:102" ht="15"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24"/>
      <c r="CN117" s="24"/>
      <c r="CO117" s="24"/>
      <c r="CP117" s="24"/>
      <c r="CR117" s="5"/>
      <c r="CS117" s="6"/>
      <c r="CT117" s="5"/>
      <c r="CU117" s="6"/>
      <c r="CV117" s="5"/>
      <c r="CW117" s="6"/>
      <c r="CX117" s="7"/>
    </row>
    <row r="118" spans="60:102" ht="15"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24"/>
      <c r="CN118" s="24"/>
      <c r="CO118" s="24"/>
      <c r="CP118" s="24"/>
      <c r="CR118" s="5"/>
      <c r="CS118" s="6"/>
      <c r="CT118" s="5"/>
      <c r="CU118" s="6"/>
      <c r="CV118" s="5"/>
      <c r="CW118" s="6"/>
      <c r="CX118" s="7"/>
    </row>
    <row r="119" spans="60:102" ht="15"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24"/>
      <c r="CN119" s="24"/>
      <c r="CO119" s="24"/>
      <c r="CP119" s="24"/>
      <c r="CR119" s="5"/>
      <c r="CS119" s="6"/>
      <c r="CT119" s="5"/>
      <c r="CU119" s="6"/>
      <c r="CV119" s="5"/>
      <c r="CW119" s="6"/>
      <c r="CX119" s="7"/>
    </row>
    <row r="120" spans="60:102" ht="15"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24"/>
      <c r="CN120" s="24"/>
      <c r="CO120" s="24"/>
      <c r="CP120" s="24"/>
      <c r="CR120" s="5"/>
      <c r="CS120" s="6"/>
      <c r="CT120" s="5"/>
      <c r="CU120" s="6"/>
      <c r="CV120" s="5"/>
      <c r="CW120" s="6"/>
      <c r="CX120" s="7"/>
    </row>
    <row r="121" spans="60:102" ht="15"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24"/>
      <c r="CN121" s="24"/>
      <c r="CO121" s="24"/>
      <c r="CP121" s="24"/>
      <c r="CR121" s="5"/>
      <c r="CS121" s="6"/>
      <c r="CT121" s="5"/>
      <c r="CU121" s="6"/>
      <c r="CV121" s="5"/>
      <c r="CW121" s="6"/>
      <c r="CX121" s="7"/>
    </row>
    <row r="122" spans="60:102" ht="15"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24"/>
      <c r="CN122" s="24"/>
      <c r="CO122" s="24"/>
      <c r="CP122" s="24"/>
      <c r="CR122" s="5"/>
      <c r="CS122" s="6"/>
      <c r="CT122" s="5"/>
      <c r="CU122" s="6"/>
      <c r="CV122" s="5"/>
      <c r="CW122" s="6"/>
      <c r="CX122" s="7"/>
    </row>
    <row r="123" spans="60:102" ht="15"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24"/>
      <c r="CN123" s="24"/>
      <c r="CO123" s="24"/>
      <c r="CP123" s="24"/>
      <c r="CR123" s="5"/>
      <c r="CS123" s="6"/>
      <c r="CT123" s="5"/>
      <c r="CU123" s="6"/>
      <c r="CV123" s="5"/>
      <c r="CW123" s="6"/>
      <c r="CX123" s="7"/>
    </row>
    <row r="124" spans="60:102" ht="15"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24"/>
      <c r="CN124" s="24"/>
      <c r="CO124" s="24"/>
      <c r="CP124" s="24"/>
      <c r="CR124" s="5"/>
      <c r="CS124" s="6"/>
      <c r="CT124" s="5"/>
      <c r="CU124" s="6"/>
      <c r="CV124" s="5"/>
      <c r="CW124" s="6"/>
      <c r="CX124" s="7"/>
    </row>
    <row r="125" spans="60:102" ht="15"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24"/>
      <c r="CN125" s="24"/>
      <c r="CO125" s="24"/>
      <c r="CP125" s="24"/>
      <c r="CR125" s="5"/>
      <c r="CS125" s="6"/>
      <c r="CT125" s="5"/>
      <c r="CU125" s="6"/>
      <c r="CV125" s="5"/>
      <c r="CW125" s="6"/>
      <c r="CX125" s="7"/>
    </row>
    <row r="126" spans="60:102" ht="15"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24"/>
      <c r="CN126" s="24"/>
      <c r="CO126" s="24"/>
      <c r="CP126" s="24"/>
      <c r="CR126" s="5"/>
      <c r="CS126" s="6"/>
      <c r="CT126" s="5"/>
      <c r="CU126" s="6"/>
      <c r="CV126" s="5"/>
      <c r="CW126" s="6"/>
      <c r="CX126" s="7"/>
    </row>
    <row r="127" spans="60:102" ht="15"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24"/>
      <c r="CN127" s="24"/>
      <c r="CO127" s="24"/>
      <c r="CP127" s="24"/>
      <c r="CR127" s="5"/>
      <c r="CS127" s="6"/>
      <c r="CT127" s="5"/>
      <c r="CU127" s="6"/>
      <c r="CV127" s="5"/>
      <c r="CW127" s="6"/>
      <c r="CX127" s="7"/>
    </row>
    <row r="128" spans="60:102" ht="15"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24"/>
      <c r="CN128" s="24"/>
      <c r="CO128" s="24"/>
      <c r="CP128" s="24"/>
      <c r="CR128" s="5"/>
      <c r="CS128" s="6"/>
      <c r="CT128" s="5"/>
      <c r="CU128" s="6"/>
      <c r="CV128" s="5"/>
      <c r="CW128" s="6"/>
      <c r="CX128" s="7"/>
    </row>
    <row r="129" spans="60:102" ht="15"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24"/>
      <c r="CN129" s="24"/>
      <c r="CO129" s="24"/>
      <c r="CP129" s="24"/>
      <c r="CR129" s="5"/>
      <c r="CS129" s="6"/>
      <c r="CT129" s="5"/>
      <c r="CU129" s="6"/>
      <c r="CV129" s="5"/>
      <c r="CW129" s="6"/>
      <c r="CX129" s="7"/>
    </row>
    <row r="130" spans="60:102" ht="15"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24"/>
      <c r="CN130" s="24"/>
      <c r="CO130" s="24"/>
      <c r="CP130" s="24"/>
      <c r="CR130" s="5"/>
      <c r="CS130" s="6"/>
      <c r="CT130" s="5"/>
      <c r="CU130" s="6"/>
      <c r="CV130" s="5"/>
      <c r="CW130" s="6"/>
      <c r="CX130" s="7"/>
    </row>
    <row r="131" spans="60:102" ht="15"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  <c r="CL131" s="4"/>
      <c r="CM131" s="24"/>
      <c r="CN131" s="24"/>
      <c r="CO131" s="24"/>
      <c r="CP131" s="24"/>
      <c r="CR131" s="5"/>
      <c r="CS131" s="6"/>
      <c r="CT131" s="5"/>
      <c r="CU131" s="6"/>
      <c r="CV131" s="5"/>
      <c r="CW131" s="6"/>
      <c r="CX131" s="7"/>
    </row>
    <row r="132" spans="60:102" ht="15"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24"/>
      <c r="CN132" s="24"/>
      <c r="CO132" s="24"/>
      <c r="CP132" s="24"/>
      <c r="CR132" s="5"/>
      <c r="CS132" s="6"/>
      <c r="CT132" s="5"/>
      <c r="CU132" s="6"/>
      <c r="CV132" s="5"/>
      <c r="CW132" s="6"/>
      <c r="CX132" s="7"/>
    </row>
    <row r="133" spans="60:102" ht="15"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24"/>
      <c r="CN133" s="24"/>
      <c r="CO133" s="24"/>
      <c r="CP133" s="24"/>
      <c r="CR133" s="5"/>
      <c r="CS133" s="6"/>
      <c r="CT133" s="5"/>
      <c r="CU133" s="6"/>
      <c r="CV133" s="5"/>
      <c r="CW133" s="6"/>
      <c r="CX133" s="7"/>
    </row>
    <row r="134" spans="60:102" ht="15"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24"/>
      <c r="CN134" s="24"/>
      <c r="CO134" s="24"/>
      <c r="CP134" s="24"/>
      <c r="CR134" s="5"/>
      <c r="CS134" s="6"/>
      <c r="CT134" s="5"/>
      <c r="CU134" s="6"/>
      <c r="CV134" s="5"/>
      <c r="CW134" s="6"/>
      <c r="CX134" s="7"/>
    </row>
    <row r="135" spans="60:102" ht="15"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24"/>
      <c r="CN135" s="24"/>
      <c r="CO135" s="24"/>
      <c r="CP135" s="24"/>
      <c r="CR135" s="5"/>
      <c r="CS135" s="6"/>
      <c r="CT135" s="5"/>
      <c r="CU135" s="6"/>
      <c r="CV135" s="5"/>
      <c r="CW135" s="6"/>
      <c r="CX135" s="7"/>
    </row>
    <row r="136" spans="60:102" ht="15"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24"/>
      <c r="CN136" s="24"/>
      <c r="CO136" s="24"/>
      <c r="CP136" s="24"/>
      <c r="CR136" s="5"/>
      <c r="CS136" s="6"/>
      <c r="CT136" s="5"/>
      <c r="CU136" s="6"/>
      <c r="CV136" s="5"/>
      <c r="CW136" s="6"/>
      <c r="CX136" s="7"/>
    </row>
    <row r="137" spans="60:102" ht="15"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24"/>
      <c r="CN137" s="24"/>
      <c r="CO137" s="24"/>
      <c r="CP137" s="24"/>
      <c r="CR137" s="5"/>
      <c r="CS137" s="6"/>
      <c r="CT137" s="5"/>
      <c r="CU137" s="6"/>
      <c r="CV137" s="5"/>
      <c r="CW137" s="6"/>
      <c r="CX137" s="7"/>
    </row>
    <row r="138" spans="60:102" ht="15"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24"/>
      <c r="CN138" s="24"/>
      <c r="CO138" s="24"/>
      <c r="CP138" s="24"/>
      <c r="CR138" s="5"/>
      <c r="CS138" s="6"/>
      <c r="CT138" s="5"/>
      <c r="CU138" s="6"/>
      <c r="CV138" s="5"/>
      <c r="CW138" s="6"/>
      <c r="CX138" s="7"/>
    </row>
    <row r="139" spans="60:102" ht="15"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24"/>
      <c r="CN139" s="24"/>
      <c r="CO139" s="24"/>
      <c r="CP139" s="24"/>
      <c r="CR139" s="5"/>
      <c r="CS139" s="6"/>
      <c r="CT139" s="5"/>
      <c r="CU139" s="6"/>
      <c r="CV139" s="5"/>
      <c r="CW139" s="6"/>
      <c r="CX139" s="7"/>
    </row>
    <row r="140" spans="60:102" ht="15"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  <c r="CM140" s="24"/>
      <c r="CN140" s="24"/>
      <c r="CO140" s="24"/>
      <c r="CP140" s="24"/>
      <c r="CR140" s="5"/>
      <c r="CS140" s="6"/>
      <c r="CT140" s="5"/>
      <c r="CU140" s="6"/>
      <c r="CV140" s="5"/>
      <c r="CW140" s="6"/>
      <c r="CX140" s="7"/>
    </row>
    <row r="141" spans="60:102" ht="15"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24"/>
      <c r="CN141" s="24"/>
      <c r="CO141" s="24"/>
      <c r="CP141" s="24"/>
      <c r="CR141" s="5"/>
      <c r="CS141" s="6"/>
      <c r="CT141" s="5"/>
      <c r="CU141" s="6"/>
      <c r="CV141" s="5"/>
      <c r="CW141" s="6"/>
      <c r="CX141" s="7"/>
    </row>
    <row r="142" spans="60:102" ht="15"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  <c r="CL142" s="4"/>
      <c r="CM142" s="24"/>
      <c r="CN142" s="24"/>
      <c r="CO142" s="24"/>
      <c r="CP142" s="24"/>
      <c r="CR142" s="5"/>
      <c r="CS142" s="6"/>
      <c r="CT142" s="5"/>
      <c r="CU142" s="6"/>
      <c r="CV142" s="5"/>
      <c r="CW142" s="6"/>
      <c r="CX142" s="7"/>
    </row>
    <row r="143" spans="60:102" ht="15"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K143" s="4"/>
      <c r="CL143" s="4"/>
      <c r="CM143" s="24"/>
      <c r="CN143" s="24"/>
      <c r="CO143" s="24"/>
      <c r="CP143" s="24"/>
      <c r="CR143" s="5"/>
      <c r="CS143" s="6"/>
      <c r="CT143" s="5"/>
      <c r="CU143" s="6"/>
      <c r="CV143" s="5"/>
      <c r="CW143" s="6"/>
      <c r="CX143" s="7"/>
    </row>
    <row r="144" spans="60:102" ht="15"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  <c r="CM144" s="24"/>
      <c r="CN144" s="24"/>
      <c r="CO144" s="24"/>
      <c r="CP144" s="24"/>
      <c r="CR144" s="5"/>
      <c r="CS144" s="6"/>
      <c r="CT144" s="5"/>
      <c r="CU144" s="6"/>
      <c r="CV144" s="5"/>
      <c r="CW144" s="6"/>
      <c r="CX144" s="7"/>
    </row>
    <row r="145" spans="60:102" ht="15"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  <c r="CJ145" s="4"/>
      <c r="CK145" s="4"/>
      <c r="CL145" s="4"/>
      <c r="CM145" s="24"/>
      <c r="CN145" s="24"/>
      <c r="CO145" s="24"/>
      <c r="CP145" s="24"/>
      <c r="CR145" s="5"/>
      <c r="CS145" s="6"/>
      <c r="CT145" s="5"/>
      <c r="CU145" s="6"/>
      <c r="CV145" s="5"/>
      <c r="CW145" s="6"/>
      <c r="CX145" s="7"/>
    </row>
    <row r="146" spans="60:102" ht="15"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  <c r="CJ146" s="4"/>
      <c r="CK146" s="4"/>
      <c r="CL146" s="4"/>
      <c r="CM146" s="24"/>
      <c r="CN146" s="24"/>
      <c r="CO146" s="24"/>
      <c r="CP146" s="24"/>
      <c r="CR146" s="5"/>
      <c r="CS146" s="6"/>
      <c r="CT146" s="5"/>
      <c r="CU146" s="6"/>
      <c r="CV146" s="5"/>
      <c r="CW146" s="6"/>
      <c r="CX146" s="7"/>
    </row>
    <row r="147" spans="60:102" ht="15"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  <c r="CJ147" s="4"/>
      <c r="CK147" s="4"/>
      <c r="CL147" s="4"/>
      <c r="CM147" s="24"/>
      <c r="CN147" s="24"/>
      <c r="CO147" s="24"/>
      <c r="CP147" s="24"/>
      <c r="CR147" s="5"/>
      <c r="CS147" s="6"/>
      <c r="CT147" s="5"/>
      <c r="CU147" s="6"/>
      <c r="CV147" s="5"/>
      <c r="CW147" s="6"/>
      <c r="CX147" s="7"/>
    </row>
    <row r="148" spans="60:102" ht="15"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  <c r="CJ148" s="4"/>
      <c r="CK148" s="4"/>
      <c r="CL148" s="4"/>
      <c r="CM148" s="24"/>
      <c r="CN148" s="24"/>
      <c r="CO148" s="24"/>
      <c r="CP148" s="24"/>
      <c r="CR148" s="5"/>
      <c r="CS148" s="6"/>
      <c r="CT148" s="5"/>
      <c r="CU148" s="6"/>
      <c r="CV148" s="5"/>
      <c r="CW148" s="6"/>
      <c r="CX148" s="7"/>
    </row>
    <row r="149" spans="60:102" ht="15"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  <c r="CE149" s="4"/>
      <c r="CF149" s="4"/>
      <c r="CG149" s="4"/>
      <c r="CH149" s="4"/>
      <c r="CI149" s="4"/>
      <c r="CJ149" s="4"/>
      <c r="CK149" s="4"/>
      <c r="CL149" s="4"/>
      <c r="CM149" s="24"/>
      <c r="CN149" s="24"/>
      <c r="CO149" s="24"/>
      <c r="CP149" s="24"/>
      <c r="CR149" s="5"/>
      <c r="CS149" s="6"/>
      <c r="CT149" s="5"/>
      <c r="CU149" s="6"/>
      <c r="CV149" s="5"/>
      <c r="CW149" s="6"/>
      <c r="CX149" s="7"/>
    </row>
    <row r="150" spans="60:102" ht="15"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  <c r="CE150" s="4"/>
      <c r="CF150" s="4"/>
      <c r="CG150" s="4"/>
      <c r="CH150" s="4"/>
      <c r="CI150" s="4"/>
      <c r="CJ150" s="4"/>
      <c r="CK150" s="4"/>
      <c r="CL150" s="4"/>
      <c r="CM150" s="24"/>
      <c r="CN150" s="24"/>
      <c r="CO150" s="24"/>
      <c r="CP150" s="24"/>
      <c r="CR150" s="5"/>
      <c r="CS150" s="6"/>
      <c r="CT150" s="5"/>
      <c r="CU150" s="6"/>
      <c r="CV150" s="5"/>
      <c r="CW150" s="6"/>
      <c r="CX150" s="7"/>
    </row>
    <row r="151" spans="60:102" ht="15"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  <c r="CB151" s="4"/>
      <c r="CC151" s="4"/>
      <c r="CD151" s="4"/>
      <c r="CE151" s="4"/>
      <c r="CF151" s="4"/>
      <c r="CG151" s="4"/>
      <c r="CH151" s="4"/>
      <c r="CI151" s="4"/>
      <c r="CJ151" s="4"/>
      <c r="CK151" s="4"/>
      <c r="CL151" s="4"/>
      <c r="CM151" s="24"/>
      <c r="CN151" s="24"/>
      <c r="CO151" s="24"/>
      <c r="CP151" s="24"/>
      <c r="CR151" s="5"/>
      <c r="CS151" s="6"/>
      <c r="CT151" s="5"/>
      <c r="CU151" s="6"/>
      <c r="CV151" s="5"/>
      <c r="CW151" s="6"/>
      <c r="CX151" s="7"/>
    </row>
    <row r="152" spans="60:102" ht="15"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/>
      <c r="CC152" s="4"/>
      <c r="CD152" s="4"/>
      <c r="CE152" s="4"/>
      <c r="CF152" s="4"/>
      <c r="CG152" s="4"/>
      <c r="CH152" s="4"/>
      <c r="CI152" s="4"/>
      <c r="CJ152" s="4"/>
      <c r="CK152" s="4"/>
      <c r="CL152" s="4"/>
      <c r="CM152" s="24"/>
      <c r="CN152" s="24"/>
      <c r="CO152" s="24"/>
      <c r="CP152" s="24"/>
      <c r="CR152" s="5"/>
      <c r="CS152" s="6"/>
      <c r="CT152" s="5"/>
      <c r="CU152" s="6"/>
      <c r="CV152" s="5"/>
      <c r="CW152" s="6"/>
      <c r="CX152" s="7"/>
    </row>
    <row r="153" spans="60:102" ht="15"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4"/>
      <c r="CC153" s="4"/>
      <c r="CD153" s="4"/>
      <c r="CE153" s="4"/>
      <c r="CF153" s="4"/>
      <c r="CG153" s="4"/>
      <c r="CH153" s="4"/>
      <c r="CI153" s="4"/>
      <c r="CJ153" s="4"/>
      <c r="CK153" s="4"/>
      <c r="CL153" s="4"/>
      <c r="CM153" s="24"/>
      <c r="CN153" s="24"/>
      <c r="CO153" s="24"/>
      <c r="CP153" s="24"/>
      <c r="CR153" s="5"/>
      <c r="CS153" s="6"/>
      <c r="CT153" s="5"/>
      <c r="CU153" s="6"/>
      <c r="CV153" s="5"/>
      <c r="CW153" s="6"/>
      <c r="CX153" s="7"/>
    </row>
    <row r="154" spans="60:102" ht="15"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  <c r="CB154" s="4"/>
      <c r="CC154" s="4"/>
      <c r="CD154" s="4"/>
      <c r="CE154" s="4"/>
      <c r="CF154" s="4"/>
      <c r="CG154" s="4"/>
      <c r="CH154" s="4"/>
      <c r="CI154" s="4"/>
      <c r="CJ154" s="4"/>
      <c r="CK154" s="4"/>
      <c r="CL154" s="4"/>
      <c r="CM154" s="24"/>
      <c r="CN154" s="24"/>
      <c r="CO154" s="24"/>
      <c r="CP154" s="24"/>
      <c r="CR154" s="5"/>
      <c r="CS154" s="6"/>
      <c r="CT154" s="5"/>
      <c r="CU154" s="6"/>
      <c r="CV154" s="5"/>
      <c r="CW154" s="6"/>
      <c r="CX154" s="7"/>
    </row>
    <row r="155" spans="60:102" ht="15"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  <c r="CF155" s="4"/>
      <c r="CG155" s="4"/>
      <c r="CH155" s="4"/>
      <c r="CI155" s="4"/>
      <c r="CJ155" s="4"/>
      <c r="CK155" s="4"/>
      <c r="CL155" s="4"/>
      <c r="CM155" s="24"/>
      <c r="CN155" s="24"/>
      <c r="CO155" s="24"/>
      <c r="CP155" s="24"/>
      <c r="CR155" s="5"/>
      <c r="CS155" s="6"/>
      <c r="CT155" s="5"/>
      <c r="CU155" s="6"/>
      <c r="CV155" s="5"/>
      <c r="CW155" s="6"/>
      <c r="CX155" s="7"/>
    </row>
    <row r="156" spans="60:102" ht="15"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  <c r="CC156" s="4"/>
      <c r="CD156" s="4"/>
      <c r="CE156" s="4"/>
      <c r="CF156" s="4"/>
      <c r="CG156" s="4"/>
      <c r="CH156" s="4"/>
      <c r="CI156" s="4"/>
      <c r="CJ156" s="4"/>
      <c r="CK156" s="4"/>
      <c r="CL156" s="4"/>
      <c r="CM156" s="24"/>
      <c r="CN156" s="24"/>
      <c r="CO156" s="24"/>
      <c r="CP156" s="24"/>
      <c r="CR156" s="5"/>
      <c r="CS156" s="6"/>
      <c r="CT156" s="5"/>
      <c r="CU156" s="6"/>
      <c r="CV156" s="5"/>
      <c r="CW156" s="6"/>
      <c r="CX156" s="7"/>
    </row>
    <row r="157" spans="60:102" ht="15"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4"/>
      <c r="CC157" s="4"/>
      <c r="CD157" s="4"/>
      <c r="CE157" s="4"/>
      <c r="CF157" s="4"/>
      <c r="CG157" s="4"/>
      <c r="CH157" s="4"/>
      <c r="CI157" s="4"/>
      <c r="CJ157" s="4"/>
      <c r="CK157" s="4"/>
      <c r="CL157" s="4"/>
      <c r="CM157" s="24"/>
      <c r="CN157" s="24"/>
      <c r="CO157" s="24"/>
      <c r="CP157" s="24"/>
      <c r="CR157" s="5"/>
      <c r="CS157" s="6"/>
      <c r="CT157" s="5"/>
      <c r="CU157" s="6"/>
      <c r="CV157" s="5"/>
      <c r="CW157" s="6"/>
      <c r="CX157" s="7"/>
    </row>
    <row r="158" spans="60:102" ht="15"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  <c r="CE158" s="4"/>
      <c r="CF158" s="4"/>
      <c r="CG158" s="4"/>
      <c r="CH158" s="4"/>
      <c r="CI158" s="4"/>
      <c r="CJ158" s="4"/>
      <c r="CK158" s="4"/>
      <c r="CL158" s="4"/>
      <c r="CM158" s="24"/>
      <c r="CN158" s="24"/>
      <c r="CO158" s="24"/>
      <c r="CP158" s="24"/>
      <c r="CR158" s="5"/>
      <c r="CS158" s="6"/>
      <c r="CT158" s="5"/>
      <c r="CU158" s="6"/>
      <c r="CV158" s="5"/>
      <c r="CW158" s="6"/>
      <c r="CX158" s="7"/>
    </row>
    <row r="159" spans="60:102" ht="15"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  <c r="CD159" s="4"/>
      <c r="CE159" s="4"/>
      <c r="CF159" s="4"/>
      <c r="CG159" s="4"/>
      <c r="CH159" s="4"/>
      <c r="CI159" s="4"/>
      <c r="CJ159" s="4"/>
      <c r="CK159" s="4"/>
      <c r="CL159" s="4"/>
      <c r="CM159" s="24"/>
      <c r="CN159" s="24"/>
      <c r="CO159" s="24"/>
      <c r="CP159" s="24"/>
      <c r="CR159" s="5"/>
      <c r="CS159" s="6"/>
      <c r="CT159" s="5"/>
      <c r="CU159" s="6"/>
      <c r="CV159" s="5"/>
      <c r="CW159" s="6"/>
      <c r="CX159" s="7"/>
    </row>
    <row r="160" spans="60:102" ht="15"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  <c r="CD160" s="4"/>
      <c r="CE160" s="4"/>
      <c r="CF160" s="4"/>
      <c r="CG160" s="4"/>
      <c r="CH160" s="4"/>
      <c r="CI160" s="4"/>
      <c r="CJ160" s="4"/>
      <c r="CK160" s="4"/>
      <c r="CL160" s="4"/>
      <c r="CM160" s="24"/>
      <c r="CN160" s="24"/>
      <c r="CO160" s="24"/>
      <c r="CP160" s="24"/>
      <c r="CR160" s="5"/>
      <c r="CS160" s="6"/>
      <c r="CT160" s="5"/>
      <c r="CU160" s="6"/>
      <c r="CV160" s="5"/>
      <c r="CW160" s="6"/>
      <c r="CX160" s="7"/>
    </row>
    <row r="161" spans="60:102" ht="15"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4"/>
      <c r="CC161" s="4"/>
      <c r="CD161" s="4"/>
      <c r="CE161" s="4"/>
      <c r="CF161" s="4"/>
      <c r="CG161" s="4"/>
      <c r="CH161" s="4"/>
      <c r="CI161" s="4"/>
      <c r="CJ161" s="4"/>
      <c r="CK161" s="4"/>
      <c r="CL161" s="4"/>
      <c r="CM161" s="24"/>
      <c r="CN161" s="24"/>
      <c r="CO161" s="24"/>
      <c r="CP161" s="24"/>
      <c r="CR161" s="5"/>
      <c r="CS161" s="6"/>
      <c r="CT161" s="5"/>
      <c r="CU161" s="6"/>
      <c r="CV161" s="5"/>
      <c r="CW161" s="6"/>
      <c r="CX161" s="7"/>
    </row>
    <row r="162" spans="60:102" ht="15"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  <c r="CC162" s="4"/>
      <c r="CD162" s="4"/>
      <c r="CE162" s="4"/>
      <c r="CF162" s="4"/>
      <c r="CG162" s="4"/>
      <c r="CH162" s="4"/>
      <c r="CI162" s="4"/>
      <c r="CJ162" s="4"/>
      <c r="CK162" s="4"/>
      <c r="CL162" s="4"/>
      <c r="CM162" s="24"/>
      <c r="CN162" s="24"/>
      <c r="CO162" s="24"/>
      <c r="CP162" s="24"/>
      <c r="CR162" s="5"/>
      <c r="CS162" s="6"/>
      <c r="CT162" s="5"/>
      <c r="CU162" s="6"/>
      <c r="CV162" s="5"/>
      <c r="CW162" s="6"/>
      <c r="CX162" s="7"/>
    </row>
    <row r="163" spans="60:102" ht="15"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  <c r="CB163" s="4"/>
      <c r="CC163" s="4"/>
      <c r="CD163" s="4"/>
      <c r="CE163" s="4"/>
      <c r="CF163" s="4"/>
      <c r="CG163" s="4"/>
      <c r="CH163" s="4"/>
      <c r="CI163" s="4"/>
      <c r="CJ163" s="4"/>
      <c r="CK163" s="4"/>
      <c r="CL163" s="4"/>
      <c r="CM163" s="24"/>
      <c r="CN163" s="24"/>
      <c r="CO163" s="24"/>
      <c r="CP163" s="24"/>
      <c r="CR163" s="5"/>
      <c r="CS163" s="6"/>
      <c r="CT163" s="5"/>
      <c r="CU163" s="6"/>
      <c r="CV163" s="5"/>
      <c r="CW163" s="6"/>
      <c r="CX163" s="7"/>
    </row>
    <row r="164" spans="60:102" ht="15"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  <c r="CB164" s="4"/>
      <c r="CC164" s="4"/>
      <c r="CD164" s="4"/>
      <c r="CE164" s="4"/>
      <c r="CF164" s="4"/>
      <c r="CG164" s="4"/>
      <c r="CH164" s="4"/>
      <c r="CI164" s="4"/>
      <c r="CJ164" s="4"/>
      <c r="CK164" s="4"/>
      <c r="CL164" s="4"/>
      <c r="CM164" s="24"/>
      <c r="CN164" s="24"/>
      <c r="CO164" s="24"/>
      <c r="CP164" s="24"/>
      <c r="CR164" s="5"/>
      <c r="CS164" s="6"/>
      <c r="CT164" s="5"/>
      <c r="CU164" s="6"/>
      <c r="CV164" s="5"/>
      <c r="CW164" s="6"/>
      <c r="CX164" s="7"/>
    </row>
    <row r="165" spans="60:102" ht="15"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  <c r="CB165" s="4"/>
      <c r="CC165" s="4"/>
      <c r="CD165" s="4"/>
      <c r="CE165" s="4"/>
      <c r="CF165" s="4"/>
      <c r="CG165" s="4"/>
      <c r="CH165" s="4"/>
      <c r="CI165" s="4"/>
      <c r="CJ165" s="4"/>
      <c r="CK165" s="4"/>
      <c r="CL165" s="4"/>
      <c r="CM165" s="24"/>
      <c r="CN165" s="24"/>
      <c r="CO165" s="24"/>
      <c r="CP165" s="24"/>
      <c r="CR165" s="5"/>
      <c r="CS165" s="6"/>
      <c r="CT165" s="5"/>
      <c r="CU165" s="6"/>
      <c r="CV165" s="5"/>
      <c r="CW165" s="6"/>
      <c r="CX165" s="7"/>
    </row>
    <row r="166" spans="60:102" ht="15"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  <c r="CA166" s="4"/>
      <c r="CB166" s="4"/>
      <c r="CC166" s="4"/>
      <c r="CD166" s="4"/>
      <c r="CE166" s="4"/>
      <c r="CF166" s="4"/>
      <c r="CG166" s="4"/>
      <c r="CH166" s="4"/>
      <c r="CI166" s="4"/>
      <c r="CJ166" s="4"/>
      <c r="CK166" s="4"/>
      <c r="CL166" s="4"/>
      <c r="CM166" s="24"/>
      <c r="CN166" s="24"/>
      <c r="CO166" s="24"/>
      <c r="CP166" s="24"/>
      <c r="CR166" s="5"/>
      <c r="CS166" s="6"/>
      <c r="CT166" s="5"/>
      <c r="CU166" s="6"/>
      <c r="CV166" s="5"/>
      <c r="CW166" s="6"/>
      <c r="CX166" s="7"/>
    </row>
    <row r="167" spans="60:102" ht="15"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4"/>
      <c r="BX167" s="4"/>
      <c r="BY167" s="4"/>
      <c r="BZ167" s="4"/>
      <c r="CA167" s="4"/>
      <c r="CB167" s="4"/>
      <c r="CC167" s="4"/>
      <c r="CD167" s="4"/>
      <c r="CE167" s="4"/>
      <c r="CF167" s="4"/>
      <c r="CG167" s="4"/>
      <c r="CH167" s="4"/>
      <c r="CI167" s="4"/>
      <c r="CJ167" s="4"/>
      <c r="CK167" s="4"/>
      <c r="CL167" s="4"/>
      <c r="CM167" s="24"/>
      <c r="CN167" s="24"/>
      <c r="CO167" s="24"/>
      <c r="CP167" s="24"/>
      <c r="CR167" s="5"/>
      <c r="CS167" s="6"/>
      <c r="CT167" s="5"/>
      <c r="CU167" s="6"/>
      <c r="CV167" s="5"/>
      <c r="CW167" s="6"/>
      <c r="CX167" s="7"/>
    </row>
    <row r="168" spans="60:102" ht="15"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  <c r="BW168" s="4"/>
      <c r="BX168" s="4"/>
      <c r="BY168" s="4"/>
      <c r="BZ168" s="4"/>
      <c r="CA168" s="4"/>
      <c r="CB168" s="4"/>
      <c r="CC168" s="4"/>
      <c r="CD168" s="4"/>
      <c r="CE168" s="4"/>
      <c r="CF168" s="4"/>
      <c r="CG168" s="4"/>
      <c r="CH168" s="4"/>
      <c r="CI168" s="4"/>
      <c r="CJ168" s="4"/>
      <c r="CK168" s="4"/>
      <c r="CL168" s="4"/>
      <c r="CM168" s="24"/>
      <c r="CN168" s="24"/>
      <c r="CO168" s="24"/>
      <c r="CP168" s="24"/>
      <c r="CR168" s="5"/>
      <c r="CS168" s="6"/>
      <c r="CT168" s="5"/>
      <c r="CU168" s="6"/>
      <c r="CV168" s="5"/>
      <c r="CW168" s="6"/>
      <c r="CX168" s="7"/>
    </row>
    <row r="169" spans="60:102" ht="15"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  <c r="BW169" s="4"/>
      <c r="BX169" s="4"/>
      <c r="BY169" s="4"/>
      <c r="BZ169" s="4"/>
      <c r="CA169" s="4"/>
      <c r="CB169" s="4"/>
      <c r="CC169" s="4"/>
      <c r="CD169" s="4"/>
      <c r="CE169" s="4"/>
      <c r="CF169" s="4"/>
      <c r="CG169" s="4"/>
      <c r="CH169" s="4"/>
      <c r="CI169" s="4"/>
      <c r="CJ169" s="4"/>
      <c r="CK169" s="4"/>
      <c r="CL169" s="4"/>
      <c r="CM169" s="24"/>
      <c r="CN169" s="24"/>
      <c r="CO169" s="24"/>
      <c r="CP169" s="24"/>
      <c r="CR169" s="5"/>
      <c r="CS169" s="6"/>
      <c r="CT169" s="5"/>
      <c r="CU169" s="6"/>
      <c r="CV169" s="5"/>
      <c r="CW169" s="6"/>
      <c r="CX169" s="7"/>
    </row>
    <row r="170" spans="60:102" ht="15"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  <c r="CA170" s="4"/>
      <c r="CB170" s="4"/>
      <c r="CC170" s="4"/>
      <c r="CD170" s="4"/>
      <c r="CE170" s="4"/>
      <c r="CF170" s="4"/>
      <c r="CG170" s="4"/>
      <c r="CH170" s="4"/>
      <c r="CI170" s="4"/>
      <c r="CJ170" s="4"/>
      <c r="CK170" s="4"/>
      <c r="CL170" s="4"/>
      <c r="CM170" s="24"/>
      <c r="CN170" s="24"/>
      <c r="CO170" s="24"/>
      <c r="CP170" s="24"/>
      <c r="CR170" s="5"/>
      <c r="CS170" s="6"/>
      <c r="CT170" s="5"/>
      <c r="CU170" s="6"/>
      <c r="CV170" s="5"/>
      <c r="CW170" s="6"/>
      <c r="CX170" s="7"/>
    </row>
    <row r="171" spans="60:102" ht="15"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4"/>
      <c r="BZ171" s="4"/>
      <c r="CA171" s="4"/>
      <c r="CB171" s="4"/>
      <c r="CC171" s="4"/>
      <c r="CD171" s="4"/>
      <c r="CE171" s="4"/>
      <c r="CF171" s="4"/>
      <c r="CG171" s="4"/>
      <c r="CH171" s="4"/>
      <c r="CI171" s="4"/>
      <c r="CJ171" s="4"/>
      <c r="CK171" s="4"/>
      <c r="CL171" s="4"/>
      <c r="CM171" s="24"/>
      <c r="CN171" s="24"/>
      <c r="CO171" s="24"/>
      <c r="CP171" s="24"/>
      <c r="CR171" s="5"/>
      <c r="CS171" s="6"/>
      <c r="CT171" s="5"/>
      <c r="CU171" s="6"/>
      <c r="CV171" s="5"/>
      <c r="CW171" s="6"/>
      <c r="CX171" s="7"/>
    </row>
    <row r="172" spans="60:102" ht="15"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  <c r="BV172" s="4"/>
      <c r="BW172" s="4"/>
      <c r="BX172" s="4"/>
      <c r="BY172" s="4"/>
      <c r="BZ172" s="4"/>
      <c r="CA172" s="4"/>
      <c r="CB172" s="4"/>
      <c r="CC172" s="4"/>
      <c r="CD172" s="4"/>
      <c r="CE172" s="4"/>
      <c r="CF172" s="4"/>
      <c r="CG172" s="4"/>
      <c r="CH172" s="4"/>
      <c r="CI172" s="4"/>
      <c r="CJ172" s="4"/>
      <c r="CK172" s="4"/>
      <c r="CL172" s="4"/>
      <c r="CM172" s="24"/>
      <c r="CN172" s="24"/>
      <c r="CO172" s="24"/>
      <c r="CP172" s="24"/>
      <c r="CR172" s="5"/>
      <c r="CS172" s="6"/>
      <c r="CT172" s="5"/>
      <c r="CU172" s="6"/>
      <c r="CV172" s="5"/>
      <c r="CW172" s="6"/>
      <c r="CX172" s="7"/>
    </row>
    <row r="173" spans="60:102" ht="15"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  <c r="BV173" s="4"/>
      <c r="BW173" s="4"/>
      <c r="BX173" s="4"/>
      <c r="BY173" s="4"/>
      <c r="BZ173" s="4"/>
      <c r="CA173" s="4"/>
      <c r="CB173" s="4"/>
      <c r="CC173" s="4"/>
      <c r="CD173" s="4"/>
      <c r="CE173" s="4"/>
      <c r="CF173" s="4"/>
      <c r="CG173" s="4"/>
      <c r="CH173" s="4"/>
      <c r="CI173" s="4"/>
      <c r="CJ173" s="4"/>
      <c r="CK173" s="4"/>
      <c r="CL173" s="4"/>
      <c r="CM173" s="24"/>
      <c r="CN173" s="24"/>
      <c r="CO173" s="24"/>
      <c r="CP173" s="24"/>
      <c r="CR173" s="5"/>
      <c r="CS173" s="6"/>
      <c r="CT173" s="5"/>
      <c r="CU173" s="6"/>
      <c r="CV173" s="5"/>
      <c r="CW173" s="6"/>
      <c r="CX173" s="7"/>
    </row>
    <row r="174" spans="60:102" ht="15"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  <c r="BV174" s="4"/>
      <c r="BW174" s="4"/>
      <c r="BX174" s="4"/>
      <c r="BY174" s="4"/>
      <c r="BZ174" s="4"/>
      <c r="CA174" s="4"/>
      <c r="CB174" s="4"/>
      <c r="CC174" s="4"/>
      <c r="CD174" s="4"/>
      <c r="CE174" s="4"/>
      <c r="CF174" s="4"/>
      <c r="CG174" s="4"/>
      <c r="CH174" s="4"/>
      <c r="CI174" s="4"/>
      <c r="CJ174" s="4"/>
      <c r="CK174" s="4"/>
      <c r="CL174" s="4"/>
      <c r="CM174" s="24"/>
      <c r="CN174" s="24"/>
      <c r="CO174" s="24"/>
      <c r="CP174" s="24"/>
      <c r="CR174" s="5"/>
      <c r="CS174" s="6"/>
      <c r="CT174" s="5"/>
      <c r="CU174" s="6"/>
      <c r="CV174" s="5"/>
      <c r="CW174" s="6"/>
      <c r="CX174" s="7"/>
    </row>
    <row r="175" spans="60:102" ht="15"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  <c r="BV175" s="4"/>
      <c r="BW175" s="4"/>
      <c r="BX175" s="4"/>
      <c r="BY175" s="4"/>
      <c r="BZ175" s="4"/>
      <c r="CA175" s="4"/>
      <c r="CB175" s="4"/>
      <c r="CC175" s="4"/>
      <c r="CD175" s="4"/>
      <c r="CE175" s="4"/>
      <c r="CF175" s="4"/>
      <c r="CG175" s="4"/>
      <c r="CH175" s="4"/>
      <c r="CI175" s="4"/>
      <c r="CJ175" s="4"/>
      <c r="CK175" s="4"/>
      <c r="CL175" s="4"/>
      <c r="CM175" s="24"/>
      <c r="CN175" s="24"/>
      <c r="CO175" s="24"/>
      <c r="CP175" s="24"/>
      <c r="CR175" s="5"/>
      <c r="CS175" s="6"/>
      <c r="CT175" s="5"/>
      <c r="CU175" s="6"/>
      <c r="CV175" s="5"/>
      <c r="CW175" s="6"/>
      <c r="CX175" s="7"/>
    </row>
    <row r="176" spans="60:102" ht="15"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  <c r="BV176" s="4"/>
      <c r="BW176" s="4"/>
      <c r="BX176" s="4"/>
      <c r="BY176" s="4"/>
      <c r="BZ176" s="4"/>
      <c r="CA176" s="4"/>
      <c r="CB176" s="4"/>
      <c r="CC176" s="4"/>
      <c r="CD176" s="4"/>
      <c r="CE176" s="4"/>
      <c r="CF176" s="4"/>
      <c r="CG176" s="4"/>
      <c r="CH176" s="4"/>
      <c r="CI176" s="4"/>
      <c r="CJ176" s="4"/>
      <c r="CK176" s="4"/>
      <c r="CL176" s="4"/>
      <c r="CM176" s="24"/>
      <c r="CN176" s="24"/>
      <c r="CO176" s="24"/>
      <c r="CP176" s="24"/>
      <c r="CR176" s="5"/>
      <c r="CS176" s="6"/>
      <c r="CT176" s="5"/>
      <c r="CU176" s="6"/>
      <c r="CV176" s="5"/>
      <c r="CW176" s="6"/>
      <c r="CX176" s="7"/>
    </row>
    <row r="177" spans="60:102" ht="15"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  <c r="BV177" s="4"/>
      <c r="BW177" s="4"/>
      <c r="BX177" s="4"/>
      <c r="BY177" s="4"/>
      <c r="BZ177" s="4"/>
      <c r="CA177" s="4"/>
      <c r="CB177" s="4"/>
      <c r="CC177" s="4"/>
      <c r="CD177" s="4"/>
      <c r="CE177" s="4"/>
      <c r="CF177" s="4"/>
      <c r="CG177" s="4"/>
      <c r="CH177" s="4"/>
      <c r="CI177" s="4"/>
      <c r="CJ177" s="4"/>
      <c r="CK177" s="4"/>
      <c r="CL177" s="4"/>
      <c r="CM177" s="24"/>
      <c r="CN177" s="24"/>
      <c r="CO177" s="24"/>
      <c r="CP177" s="24"/>
      <c r="CR177" s="5"/>
      <c r="CS177" s="6"/>
      <c r="CT177" s="5"/>
      <c r="CU177" s="6"/>
      <c r="CV177" s="5"/>
      <c r="CW177" s="6"/>
      <c r="CX177" s="7"/>
    </row>
    <row r="178" spans="60:102" ht="15"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  <c r="BV178" s="4"/>
      <c r="BW178" s="4"/>
      <c r="BX178" s="4"/>
      <c r="BY178" s="4"/>
      <c r="BZ178" s="4"/>
      <c r="CA178" s="4"/>
      <c r="CB178" s="4"/>
      <c r="CC178" s="4"/>
      <c r="CD178" s="4"/>
      <c r="CE178" s="4"/>
      <c r="CF178" s="4"/>
      <c r="CG178" s="4"/>
      <c r="CH178" s="4"/>
      <c r="CI178" s="4"/>
      <c r="CJ178" s="4"/>
      <c r="CK178" s="4"/>
      <c r="CL178" s="4"/>
      <c r="CM178" s="24"/>
      <c r="CN178" s="24"/>
      <c r="CO178" s="24"/>
      <c r="CP178" s="24"/>
      <c r="CR178" s="5"/>
      <c r="CS178" s="6"/>
      <c r="CT178" s="5"/>
      <c r="CU178" s="6"/>
      <c r="CV178" s="5"/>
      <c r="CW178" s="6"/>
      <c r="CX178" s="7"/>
    </row>
    <row r="179" spans="60:102" ht="15"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  <c r="BV179" s="4"/>
      <c r="BW179" s="4"/>
      <c r="BX179" s="4"/>
      <c r="BY179" s="4"/>
      <c r="BZ179" s="4"/>
      <c r="CA179" s="4"/>
      <c r="CB179" s="4"/>
      <c r="CC179" s="4"/>
      <c r="CD179" s="4"/>
      <c r="CE179" s="4"/>
      <c r="CF179" s="4"/>
      <c r="CG179" s="4"/>
      <c r="CH179" s="4"/>
      <c r="CI179" s="4"/>
      <c r="CJ179" s="4"/>
      <c r="CK179" s="4"/>
      <c r="CL179" s="4"/>
      <c r="CM179" s="24"/>
      <c r="CN179" s="24"/>
      <c r="CO179" s="24"/>
      <c r="CP179" s="24"/>
      <c r="CR179" s="5"/>
      <c r="CS179" s="6"/>
      <c r="CT179" s="5"/>
      <c r="CU179" s="6"/>
      <c r="CV179" s="5"/>
      <c r="CW179" s="6"/>
      <c r="CX179" s="7"/>
    </row>
    <row r="180" spans="60:102" ht="15"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  <c r="BV180" s="4"/>
      <c r="BW180" s="4"/>
      <c r="BX180" s="4"/>
      <c r="BY180" s="4"/>
      <c r="BZ180" s="4"/>
      <c r="CA180" s="4"/>
      <c r="CB180" s="4"/>
      <c r="CC180" s="4"/>
      <c r="CD180" s="4"/>
      <c r="CE180" s="4"/>
      <c r="CF180" s="4"/>
      <c r="CG180" s="4"/>
      <c r="CH180" s="4"/>
      <c r="CI180" s="4"/>
      <c r="CJ180" s="4"/>
      <c r="CK180" s="4"/>
      <c r="CL180" s="4"/>
      <c r="CM180" s="24"/>
      <c r="CN180" s="24"/>
      <c r="CO180" s="24"/>
      <c r="CP180" s="24"/>
      <c r="CR180" s="5"/>
      <c r="CS180" s="6"/>
      <c r="CT180" s="5"/>
      <c r="CU180" s="6"/>
      <c r="CV180" s="5"/>
      <c r="CW180" s="6"/>
      <c r="CX180" s="7"/>
    </row>
    <row r="181" spans="60:102" ht="15"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  <c r="BV181" s="4"/>
      <c r="BW181" s="4"/>
      <c r="BX181" s="4"/>
      <c r="BY181" s="4"/>
      <c r="BZ181" s="4"/>
      <c r="CA181" s="4"/>
      <c r="CB181" s="4"/>
      <c r="CC181" s="4"/>
      <c r="CD181" s="4"/>
      <c r="CE181" s="4"/>
      <c r="CF181" s="4"/>
      <c r="CG181" s="4"/>
      <c r="CH181" s="4"/>
      <c r="CI181" s="4"/>
      <c r="CJ181" s="4"/>
      <c r="CK181" s="4"/>
      <c r="CL181" s="4"/>
      <c r="CM181" s="24"/>
      <c r="CN181" s="24"/>
      <c r="CO181" s="24"/>
      <c r="CP181" s="24"/>
      <c r="CR181" s="5"/>
      <c r="CS181" s="6"/>
      <c r="CT181" s="5"/>
      <c r="CU181" s="6"/>
      <c r="CV181" s="5"/>
      <c r="CW181" s="6"/>
      <c r="CX181" s="7"/>
    </row>
    <row r="182" spans="60:102" ht="15"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  <c r="BV182" s="4"/>
      <c r="BW182" s="4"/>
      <c r="BX182" s="4"/>
      <c r="BY182" s="4"/>
      <c r="BZ182" s="4"/>
      <c r="CA182" s="4"/>
      <c r="CB182" s="4"/>
      <c r="CC182" s="4"/>
      <c r="CD182" s="4"/>
      <c r="CE182" s="4"/>
      <c r="CF182" s="4"/>
      <c r="CG182" s="4"/>
      <c r="CH182" s="4"/>
      <c r="CI182" s="4"/>
      <c r="CJ182" s="4"/>
      <c r="CK182" s="4"/>
      <c r="CL182" s="4"/>
      <c r="CM182" s="24"/>
      <c r="CN182" s="24"/>
      <c r="CO182" s="24"/>
      <c r="CP182" s="24"/>
      <c r="CR182" s="5"/>
      <c r="CS182" s="6"/>
      <c r="CT182" s="5"/>
      <c r="CU182" s="6"/>
      <c r="CV182" s="5"/>
      <c r="CW182" s="6"/>
      <c r="CX182" s="7"/>
    </row>
    <row r="183" spans="60:102" ht="15"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  <c r="BV183" s="4"/>
      <c r="BW183" s="4"/>
      <c r="BX183" s="4"/>
      <c r="BY183" s="4"/>
      <c r="BZ183" s="4"/>
      <c r="CA183" s="4"/>
      <c r="CB183" s="4"/>
      <c r="CC183" s="4"/>
      <c r="CD183" s="4"/>
      <c r="CE183" s="4"/>
      <c r="CF183" s="4"/>
      <c r="CG183" s="4"/>
      <c r="CH183" s="4"/>
      <c r="CI183" s="4"/>
      <c r="CJ183" s="4"/>
      <c r="CK183" s="4"/>
      <c r="CL183" s="4"/>
      <c r="CM183" s="24"/>
      <c r="CN183" s="24"/>
      <c r="CO183" s="24"/>
      <c r="CP183" s="24"/>
      <c r="CR183" s="5"/>
      <c r="CS183" s="6"/>
      <c r="CT183" s="5"/>
      <c r="CU183" s="6"/>
      <c r="CV183" s="5"/>
      <c r="CW183" s="6"/>
      <c r="CX183" s="7"/>
    </row>
    <row r="184" spans="60:102" ht="15"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  <c r="BV184" s="4"/>
      <c r="BW184" s="4"/>
      <c r="BX184" s="4"/>
      <c r="BY184" s="4"/>
      <c r="BZ184" s="4"/>
      <c r="CA184" s="4"/>
      <c r="CB184" s="4"/>
      <c r="CC184" s="4"/>
      <c r="CD184" s="4"/>
      <c r="CE184" s="4"/>
      <c r="CF184" s="4"/>
      <c r="CG184" s="4"/>
      <c r="CH184" s="4"/>
      <c r="CI184" s="4"/>
      <c r="CJ184" s="4"/>
      <c r="CK184" s="4"/>
      <c r="CL184" s="4"/>
      <c r="CM184" s="24"/>
      <c r="CN184" s="24"/>
      <c r="CO184" s="24"/>
      <c r="CP184" s="24"/>
      <c r="CR184" s="5"/>
      <c r="CS184" s="6"/>
      <c r="CT184" s="5"/>
      <c r="CU184" s="6"/>
      <c r="CV184" s="5"/>
      <c r="CW184" s="6"/>
      <c r="CX184" s="7"/>
    </row>
    <row r="185" spans="60:102" ht="15"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  <c r="BV185" s="4"/>
      <c r="BW185" s="4"/>
      <c r="BX185" s="4"/>
      <c r="BY185" s="4"/>
      <c r="BZ185" s="4"/>
      <c r="CA185" s="4"/>
      <c r="CB185" s="4"/>
      <c r="CC185" s="4"/>
      <c r="CD185" s="4"/>
      <c r="CE185" s="4"/>
      <c r="CF185" s="4"/>
      <c r="CG185" s="4"/>
      <c r="CH185" s="4"/>
      <c r="CI185" s="4"/>
      <c r="CJ185" s="4"/>
      <c r="CK185" s="4"/>
      <c r="CL185" s="4"/>
      <c r="CM185" s="24"/>
      <c r="CN185" s="24"/>
      <c r="CO185" s="24"/>
      <c r="CP185" s="24"/>
      <c r="CR185" s="5"/>
      <c r="CS185" s="6"/>
      <c r="CT185" s="5"/>
      <c r="CU185" s="6"/>
      <c r="CV185" s="5"/>
      <c r="CW185" s="6"/>
      <c r="CX185" s="7"/>
    </row>
    <row r="186" spans="60:102" ht="15"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  <c r="BV186" s="4"/>
      <c r="BW186" s="4"/>
      <c r="BX186" s="4"/>
      <c r="BY186" s="4"/>
      <c r="BZ186" s="4"/>
      <c r="CA186" s="4"/>
      <c r="CB186" s="4"/>
      <c r="CC186" s="4"/>
      <c r="CD186" s="4"/>
      <c r="CE186" s="4"/>
      <c r="CF186" s="4"/>
      <c r="CG186" s="4"/>
      <c r="CH186" s="4"/>
      <c r="CI186" s="4"/>
      <c r="CJ186" s="4"/>
      <c r="CK186" s="4"/>
      <c r="CL186" s="4"/>
      <c r="CM186" s="24"/>
      <c r="CN186" s="24"/>
      <c r="CO186" s="24"/>
      <c r="CP186" s="24"/>
      <c r="CR186" s="5"/>
      <c r="CS186" s="6"/>
      <c r="CT186" s="5"/>
      <c r="CU186" s="6"/>
      <c r="CV186" s="5"/>
      <c r="CW186" s="6"/>
      <c r="CX186" s="7"/>
    </row>
    <row r="187" spans="60:102" ht="15"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  <c r="BV187" s="4"/>
      <c r="BW187" s="4"/>
      <c r="BX187" s="4"/>
      <c r="BY187" s="4"/>
      <c r="BZ187" s="4"/>
      <c r="CA187" s="4"/>
      <c r="CB187" s="4"/>
      <c r="CC187" s="4"/>
      <c r="CD187" s="4"/>
      <c r="CE187" s="4"/>
      <c r="CF187" s="4"/>
      <c r="CG187" s="4"/>
      <c r="CH187" s="4"/>
      <c r="CI187" s="4"/>
      <c r="CJ187" s="4"/>
      <c r="CK187" s="4"/>
      <c r="CL187" s="4"/>
      <c r="CM187" s="24"/>
      <c r="CN187" s="24"/>
      <c r="CO187" s="24"/>
      <c r="CP187" s="24"/>
      <c r="CR187" s="5"/>
      <c r="CS187" s="6"/>
      <c r="CT187" s="5"/>
      <c r="CU187" s="6"/>
      <c r="CV187" s="5"/>
      <c r="CW187" s="6"/>
      <c r="CX187" s="7"/>
    </row>
    <row r="188" spans="60:102" ht="15"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  <c r="BV188" s="4"/>
      <c r="BW188" s="4"/>
      <c r="BX188" s="4"/>
      <c r="BY188" s="4"/>
      <c r="BZ188" s="4"/>
      <c r="CA188" s="4"/>
      <c r="CB188" s="4"/>
      <c r="CC188" s="4"/>
      <c r="CD188" s="4"/>
      <c r="CE188" s="4"/>
      <c r="CF188" s="4"/>
      <c r="CG188" s="4"/>
      <c r="CH188" s="4"/>
      <c r="CI188" s="4"/>
      <c r="CJ188" s="4"/>
      <c r="CK188" s="4"/>
      <c r="CL188" s="4"/>
      <c r="CM188" s="24"/>
      <c r="CN188" s="24"/>
      <c r="CO188" s="24"/>
      <c r="CP188" s="24"/>
      <c r="CR188" s="5"/>
      <c r="CS188" s="6"/>
      <c r="CT188" s="5"/>
      <c r="CU188" s="6"/>
      <c r="CV188" s="5"/>
      <c r="CW188" s="6"/>
      <c r="CX188" s="7"/>
    </row>
    <row r="189" spans="60:102" ht="15"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  <c r="BS189" s="4"/>
      <c r="BT189" s="4"/>
      <c r="BU189" s="4"/>
      <c r="BV189" s="4"/>
      <c r="BW189" s="4"/>
      <c r="BX189" s="4"/>
      <c r="BY189" s="4"/>
      <c r="BZ189" s="4"/>
      <c r="CA189" s="4"/>
      <c r="CB189" s="4"/>
      <c r="CC189" s="4"/>
      <c r="CD189" s="4"/>
      <c r="CE189" s="4"/>
      <c r="CF189" s="4"/>
      <c r="CG189" s="4"/>
      <c r="CH189" s="4"/>
      <c r="CI189" s="4"/>
      <c r="CJ189" s="4"/>
      <c r="CK189" s="4"/>
      <c r="CL189" s="4"/>
      <c r="CM189" s="24"/>
      <c r="CN189" s="24"/>
      <c r="CO189" s="24"/>
      <c r="CP189" s="24"/>
      <c r="CR189" s="5"/>
      <c r="CS189" s="6"/>
      <c r="CT189" s="5"/>
      <c r="CU189" s="6"/>
      <c r="CV189" s="5"/>
      <c r="CW189" s="6"/>
      <c r="CX189" s="7"/>
    </row>
  </sheetData>
  <sheetProtection/>
  <mergeCells count="4">
    <mergeCell ref="CR1:CS1"/>
    <mergeCell ref="CT1:CU1"/>
    <mergeCell ref="CV1:CW1"/>
    <mergeCell ref="CX1:CY1"/>
  </mergeCells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G92"/>
  <sheetViews>
    <sheetView tabSelected="1" zoomScale="70" zoomScaleNormal="70" zoomScalePageLayoutView="0" workbookViewId="0" topLeftCell="A45">
      <selection activeCell="A1" sqref="A1:T1"/>
    </sheetView>
  </sheetViews>
  <sheetFormatPr defaultColWidth="11.421875" defaultRowHeight="15"/>
  <cols>
    <col min="1" max="1" width="45.00390625" style="0" customWidth="1"/>
    <col min="2" max="2" width="5.140625" style="0" customWidth="1"/>
    <col min="3" max="3" width="4.140625" style="0" customWidth="1"/>
    <col min="4" max="4" width="4.28125" style="0" customWidth="1"/>
    <col min="5" max="6" width="3.7109375" style="0" customWidth="1"/>
    <col min="7" max="7" width="4.421875" style="0" customWidth="1"/>
    <col min="8" max="8" width="4.00390625" style="0" customWidth="1"/>
    <col min="9" max="9" width="4.8515625" style="0" customWidth="1"/>
    <col min="10" max="10" width="4.140625" style="0" customWidth="1"/>
    <col min="11" max="11" width="3.57421875" style="0" customWidth="1"/>
    <col min="12" max="12" width="3.7109375" style="0" customWidth="1"/>
    <col min="13" max="13" width="3.421875" style="0" customWidth="1"/>
    <col min="14" max="14" width="5.8515625" style="0" customWidth="1"/>
    <col min="15" max="15" width="4.00390625" style="0" customWidth="1"/>
    <col min="16" max="16" width="3.7109375" style="0" customWidth="1"/>
    <col min="17" max="17" width="3.8515625" style="0" customWidth="1"/>
    <col min="18" max="18" width="4.00390625" style="0" customWidth="1"/>
    <col min="19" max="19" width="4.28125" style="0" customWidth="1"/>
    <col min="20" max="20" width="3.8515625" style="0" customWidth="1"/>
    <col min="21" max="21" width="5.28125" style="0" customWidth="1"/>
    <col min="22" max="22" width="3.8515625" style="0" customWidth="1"/>
    <col min="23" max="23" width="5.00390625" style="0" customWidth="1"/>
    <col min="24" max="24" width="5.7109375" style="0" customWidth="1"/>
    <col min="25" max="25" width="5.00390625" style="0" customWidth="1"/>
    <col min="26" max="26" width="5.57421875" style="0" customWidth="1"/>
    <col min="27" max="27" width="6.28125" style="0" customWidth="1"/>
    <col min="28" max="28" width="5.57421875" style="0" customWidth="1"/>
    <col min="29" max="29" width="5.28125" style="0" customWidth="1"/>
    <col min="30" max="31" width="5.00390625" style="0" customWidth="1"/>
    <col min="32" max="33" width="3.8515625" style="0" customWidth="1"/>
    <col min="34" max="34" width="0.42578125" style="0" customWidth="1"/>
    <col min="35" max="36" width="3.8515625" style="0" hidden="1" customWidth="1"/>
    <col min="37" max="37" width="4.28125" style="0" hidden="1" customWidth="1"/>
    <col min="38" max="38" width="10.421875" style="0" hidden="1" customWidth="1"/>
    <col min="39" max="39" width="7.140625" style="0" hidden="1" customWidth="1"/>
    <col min="40" max="40" width="9.140625" style="0" hidden="1" customWidth="1"/>
    <col min="41" max="41" width="6.57421875" style="0" hidden="1" customWidth="1"/>
    <col min="42" max="42" width="4.421875" style="0" hidden="1" customWidth="1"/>
    <col min="43" max="43" width="5.8515625" style="0" hidden="1" customWidth="1"/>
    <col min="44" max="44" width="5.140625" style="0" hidden="1" customWidth="1"/>
    <col min="45" max="45" width="8.00390625" style="0" hidden="1" customWidth="1"/>
    <col min="46" max="46" width="9.140625" style="0" hidden="1" customWidth="1"/>
    <col min="47" max="47" width="9.00390625" style="0" hidden="1" customWidth="1"/>
    <col min="48" max="48" width="7.7109375" style="0" hidden="1" customWidth="1"/>
    <col min="49" max="49" width="16.140625" style="0" hidden="1" customWidth="1"/>
    <col min="50" max="50" width="20.00390625" style="0" hidden="1" customWidth="1"/>
    <col min="51" max="51" width="13.7109375" style="0" hidden="1" customWidth="1"/>
    <col min="52" max="52" width="14.421875" style="0" hidden="1" customWidth="1"/>
    <col min="53" max="53" width="9.8515625" style="0" hidden="1" customWidth="1"/>
    <col min="54" max="54" width="8.140625" style="0" hidden="1" customWidth="1"/>
    <col min="55" max="55" width="7.7109375" style="0" hidden="1" customWidth="1"/>
    <col min="56" max="56" width="4.28125" style="0" hidden="1" customWidth="1"/>
    <col min="57" max="57" width="7.28125" style="0" hidden="1" customWidth="1"/>
    <col min="58" max="58" width="6.140625" style="0" hidden="1" customWidth="1"/>
    <col min="59" max="59" width="2.28125" style="0" customWidth="1"/>
    <col min="60" max="60" width="3.57421875" style="0" customWidth="1"/>
    <col min="61" max="61" width="4.57421875" style="0" customWidth="1"/>
    <col min="62" max="62" width="4.8515625" style="0" customWidth="1"/>
    <col min="63" max="63" width="4.28125" style="0" customWidth="1"/>
    <col min="64" max="65" width="4.421875" style="0" customWidth="1"/>
    <col min="66" max="66" width="4.8515625" style="0" customWidth="1"/>
    <col min="67" max="67" width="4.7109375" style="0" customWidth="1"/>
    <col min="68" max="87" width="4.28125" style="0" customWidth="1"/>
    <col min="88" max="88" width="3.8515625" style="0" customWidth="1"/>
    <col min="89" max="89" width="4.57421875" style="0" customWidth="1"/>
    <col min="90" max="93" width="4.140625" style="0" customWidth="1"/>
    <col min="94" max="94" width="4.00390625" style="0" customWidth="1"/>
    <col min="95" max="95" width="5.57421875" style="0" customWidth="1"/>
    <col min="96" max="96" width="6.00390625" style="0" customWidth="1"/>
    <col min="97" max="97" width="7.421875" style="0" customWidth="1"/>
    <col min="98" max="98" width="5.28125" style="0" customWidth="1"/>
    <col min="99" max="99" width="8.28125" style="0" customWidth="1"/>
    <col min="100" max="100" width="5.8515625" style="0" customWidth="1"/>
    <col min="101" max="101" width="6.421875" style="0" customWidth="1"/>
    <col min="102" max="102" width="5.57421875" style="0" customWidth="1"/>
    <col min="103" max="106" width="6.57421875" style="0" customWidth="1"/>
    <col min="107" max="107" width="5.421875" style="0" customWidth="1"/>
    <col min="108" max="108" width="8.140625" style="0" customWidth="1"/>
    <col min="109" max="109" width="6.7109375" style="0" customWidth="1"/>
  </cols>
  <sheetData>
    <row r="1" spans="1:109" ht="21.75" thickBot="1">
      <c r="A1" s="147" t="s">
        <v>70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45"/>
      <c r="BW1" s="45"/>
      <c r="BX1" s="45"/>
      <c r="BY1" s="45"/>
      <c r="BZ1" s="45"/>
      <c r="CA1" s="45"/>
      <c r="CB1" s="45"/>
      <c r="CC1" s="45"/>
      <c r="CD1" s="45"/>
      <c r="CE1" s="45"/>
      <c r="CF1" s="45"/>
      <c r="CG1" s="45"/>
      <c r="CH1" s="45"/>
      <c r="CI1" s="45"/>
      <c r="CJ1" s="45"/>
      <c r="CK1" s="45"/>
      <c r="CL1" s="45"/>
      <c r="CM1" s="45"/>
      <c r="CN1" s="45"/>
      <c r="CO1" s="45"/>
      <c r="CP1" s="45"/>
      <c r="CQ1" s="45"/>
      <c r="CR1" s="45"/>
      <c r="CS1" s="45"/>
      <c r="CT1" s="45"/>
      <c r="CU1" s="45"/>
      <c r="CV1" s="45"/>
      <c r="CW1" s="45"/>
      <c r="CX1" s="45"/>
      <c r="CY1" s="45"/>
      <c r="CZ1" s="45"/>
      <c r="DA1" s="45"/>
      <c r="DB1" s="45"/>
      <c r="DC1" s="45"/>
      <c r="DD1" s="45"/>
      <c r="DE1" s="45"/>
    </row>
    <row r="2" spans="1:109" ht="15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  <c r="CA2" s="45"/>
      <c r="CB2" s="45"/>
      <c r="CC2" s="45"/>
      <c r="CD2" s="45"/>
      <c r="CE2" s="45"/>
      <c r="CF2" s="45"/>
      <c r="CG2" s="45"/>
      <c r="CH2" s="45"/>
      <c r="CI2" s="45"/>
      <c r="CJ2" s="45"/>
      <c r="CK2" s="105"/>
      <c r="CL2" s="105"/>
      <c r="CM2" s="105"/>
      <c r="CN2" s="105"/>
      <c r="CO2" s="105"/>
      <c r="CP2" s="105"/>
      <c r="CQ2" s="105"/>
      <c r="CR2" s="105"/>
      <c r="CS2" s="105"/>
      <c r="CT2" s="105"/>
      <c r="CU2" s="105"/>
      <c r="CV2" s="105"/>
      <c r="CW2" s="105"/>
      <c r="CX2" s="105"/>
      <c r="CY2" s="105"/>
      <c r="CZ2" s="105"/>
      <c r="DA2" s="105"/>
      <c r="DB2" s="105"/>
      <c r="DC2" s="105"/>
      <c r="DD2" s="45"/>
      <c r="DE2" s="45"/>
    </row>
    <row r="3" spans="1:111" ht="15.75" thickBot="1">
      <c r="A3" s="56" t="s">
        <v>49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49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J3" s="45"/>
      <c r="CK3" s="105"/>
      <c r="CL3" s="105"/>
      <c r="CM3" s="105"/>
      <c r="CN3" s="105"/>
      <c r="CO3" s="105"/>
      <c r="CP3" s="105"/>
      <c r="CQ3" s="105"/>
      <c r="CR3" s="105"/>
      <c r="CS3" s="105"/>
      <c r="CT3" s="105"/>
      <c r="CU3" s="105"/>
      <c r="CV3" s="105"/>
      <c r="CW3" s="105"/>
      <c r="CX3" s="105"/>
      <c r="CY3" s="105"/>
      <c r="CZ3" s="105"/>
      <c r="DA3" s="105"/>
      <c r="DB3" s="105"/>
      <c r="DC3" s="105"/>
      <c r="DD3" s="105"/>
      <c r="DE3" s="105"/>
      <c r="DF3" s="105"/>
      <c r="DG3" s="105"/>
    </row>
    <row r="4" spans="1:111" ht="15.75" thickBot="1">
      <c r="A4" s="145" t="s">
        <v>51</v>
      </c>
      <c r="B4" s="146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49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45"/>
      <c r="CJ4" s="45"/>
      <c r="CK4" s="105"/>
      <c r="CL4" s="105"/>
      <c r="CM4" s="105"/>
      <c r="CN4" s="105"/>
      <c r="CO4" s="105"/>
      <c r="CP4" s="105"/>
      <c r="CQ4" s="105"/>
      <c r="CR4" s="105"/>
      <c r="CS4" s="105"/>
      <c r="CT4" s="105"/>
      <c r="CU4" s="105"/>
      <c r="CV4" s="105"/>
      <c r="CW4" s="105"/>
      <c r="CX4" s="105"/>
      <c r="CY4" s="105"/>
      <c r="CZ4" s="105"/>
      <c r="DA4" s="105"/>
      <c r="DB4" s="105"/>
      <c r="DC4" s="105"/>
      <c r="DD4" s="105"/>
      <c r="DE4" s="105"/>
      <c r="DF4" s="105"/>
      <c r="DG4" s="105"/>
    </row>
    <row r="5" spans="1:111" ht="15.75" thickBot="1">
      <c r="A5" s="64" t="s">
        <v>50</v>
      </c>
      <c r="B5" s="65">
        <f>SUM(B8:B12)</f>
        <v>30</v>
      </c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49"/>
      <c r="S5" s="49"/>
      <c r="T5" s="49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105"/>
      <c r="CL5" s="105"/>
      <c r="CM5" s="105"/>
      <c r="CN5" s="105"/>
      <c r="CO5" s="105"/>
      <c r="CP5" s="105"/>
      <c r="CQ5" s="105"/>
      <c r="CR5" s="105"/>
      <c r="CS5" s="105"/>
      <c r="CT5" s="105"/>
      <c r="CU5" s="105"/>
      <c r="CV5" s="105"/>
      <c r="CW5" s="105"/>
      <c r="CX5" s="105"/>
      <c r="CY5" s="105"/>
      <c r="CZ5" s="105"/>
      <c r="DA5" s="105"/>
      <c r="DB5" s="105"/>
      <c r="DC5" s="105"/>
      <c r="DD5" s="105"/>
      <c r="DE5" s="105"/>
      <c r="DF5" s="105"/>
      <c r="DG5" s="105"/>
    </row>
    <row r="6" spans="1:111" ht="15">
      <c r="A6" s="63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49"/>
      <c r="S6" s="49"/>
      <c r="T6" s="49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105"/>
      <c r="CL6" s="105"/>
      <c r="CM6" s="105"/>
      <c r="CN6" s="105"/>
      <c r="CO6" s="105"/>
      <c r="CP6" s="105"/>
      <c r="CQ6" s="105"/>
      <c r="CR6" s="105"/>
      <c r="CS6" s="105"/>
      <c r="CT6" s="105"/>
      <c r="CU6" s="105"/>
      <c r="CV6" s="105"/>
      <c r="CW6" s="105"/>
      <c r="CX6" s="105"/>
      <c r="CY6" s="105"/>
      <c r="CZ6" s="105"/>
      <c r="DA6" s="105"/>
      <c r="DB6" s="105"/>
      <c r="DC6" s="105"/>
      <c r="DD6" s="105"/>
      <c r="DE6" s="105"/>
      <c r="DF6" s="105"/>
      <c r="DG6" s="105"/>
    </row>
    <row r="7" spans="1:111" ht="15.75" thickBot="1">
      <c r="A7" s="150" t="s">
        <v>52</v>
      </c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49"/>
      <c r="S7" s="49"/>
      <c r="T7" s="49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105"/>
      <c r="CL7" s="105"/>
      <c r="CM7" s="105"/>
      <c r="CN7" s="105"/>
      <c r="CO7" s="105"/>
      <c r="CP7" s="105"/>
      <c r="CQ7" s="105"/>
      <c r="CR7" s="105"/>
      <c r="CS7" s="105"/>
      <c r="CT7" s="105"/>
      <c r="CU7" s="105"/>
      <c r="CV7" s="105"/>
      <c r="CW7" s="105"/>
      <c r="CX7" s="105"/>
      <c r="CY7" s="105"/>
      <c r="CZ7" s="105"/>
      <c r="DA7" s="105"/>
      <c r="DB7" s="105"/>
      <c r="DC7" s="105"/>
      <c r="DD7" s="105"/>
      <c r="DE7" s="105"/>
      <c r="DF7" s="105"/>
      <c r="DG7" s="105"/>
    </row>
    <row r="8" spans="1:111" ht="15.75" thickBot="1">
      <c r="A8" s="57" t="s">
        <v>74</v>
      </c>
      <c r="B8" s="58">
        <f>COUNT(C8:V8)</f>
        <v>3</v>
      </c>
      <c r="C8" s="126">
        <v>1</v>
      </c>
      <c r="D8" s="127">
        <v>2</v>
      </c>
      <c r="E8" s="128">
        <v>4</v>
      </c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51"/>
      <c r="T8" s="52"/>
      <c r="U8" s="51"/>
      <c r="V8" s="51"/>
      <c r="W8" s="66"/>
      <c r="X8" s="66"/>
      <c r="Y8" s="66"/>
      <c r="Z8" s="66"/>
      <c r="AA8" s="66"/>
      <c r="AB8" s="66"/>
      <c r="AC8" s="66"/>
      <c r="AD8" s="66"/>
      <c r="AE8" s="66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105"/>
      <c r="CL8" s="105"/>
      <c r="CM8" s="105"/>
      <c r="CN8" s="105"/>
      <c r="CO8" s="105"/>
      <c r="CP8" s="105"/>
      <c r="CQ8" s="105"/>
      <c r="CR8" s="105"/>
      <c r="CS8" s="105"/>
      <c r="CT8" s="105"/>
      <c r="CU8" s="105"/>
      <c r="CV8" s="105"/>
      <c r="CW8" s="105"/>
      <c r="CX8" s="105"/>
      <c r="CY8" s="105"/>
      <c r="CZ8" s="105"/>
      <c r="DA8" s="105"/>
      <c r="DB8" s="105"/>
      <c r="DC8" s="105"/>
      <c r="DD8" s="105"/>
      <c r="DE8" s="105"/>
      <c r="DF8" s="105"/>
      <c r="DG8" s="105"/>
    </row>
    <row r="9" spans="1:111" ht="15.75" thickBot="1">
      <c r="A9" s="59" t="s">
        <v>75</v>
      </c>
      <c r="B9" s="58">
        <f>COUNT(C9:V9)</f>
        <v>6</v>
      </c>
      <c r="C9" s="129">
        <v>5</v>
      </c>
      <c r="D9" s="130">
        <v>6</v>
      </c>
      <c r="E9" s="129">
        <v>7</v>
      </c>
      <c r="F9" s="130">
        <v>9</v>
      </c>
      <c r="G9" s="129">
        <v>12</v>
      </c>
      <c r="H9" s="130">
        <v>29</v>
      </c>
      <c r="I9" s="129"/>
      <c r="J9" s="130"/>
      <c r="K9" s="53"/>
      <c r="L9" s="46"/>
      <c r="M9" s="53"/>
      <c r="N9" s="46"/>
      <c r="O9" s="53"/>
      <c r="P9" s="46"/>
      <c r="Q9" s="53"/>
      <c r="R9" s="46"/>
      <c r="S9" s="53"/>
      <c r="T9" s="46"/>
      <c r="U9" s="53"/>
      <c r="V9" s="46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105"/>
      <c r="CL9" s="105"/>
      <c r="CM9" s="105"/>
      <c r="CN9" s="105"/>
      <c r="CO9" s="105"/>
      <c r="CP9" s="105"/>
      <c r="CQ9" s="105"/>
      <c r="CR9" s="105"/>
      <c r="CS9" s="105"/>
      <c r="CT9" s="105"/>
      <c r="CU9" s="105"/>
      <c r="CV9" s="105"/>
      <c r="CW9" s="105"/>
      <c r="CX9" s="105"/>
      <c r="CY9" s="105"/>
      <c r="CZ9" s="105"/>
      <c r="DA9" s="105"/>
      <c r="DB9" s="105"/>
      <c r="DC9" s="105"/>
      <c r="DD9" s="105"/>
      <c r="DE9" s="105"/>
      <c r="DF9" s="105"/>
      <c r="DG9" s="105"/>
    </row>
    <row r="10" spans="1:111" ht="15.75" thickBot="1">
      <c r="A10" s="59" t="s">
        <v>76</v>
      </c>
      <c r="B10" s="58">
        <f>COUNT(C10:V10)</f>
        <v>7</v>
      </c>
      <c r="C10" s="131">
        <v>3</v>
      </c>
      <c r="D10" s="132">
        <v>8</v>
      </c>
      <c r="E10" s="131">
        <v>10</v>
      </c>
      <c r="F10" s="133">
        <v>11</v>
      </c>
      <c r="G10" s="131">
        <v>13</v>
      </c>
      <c r="H10" s="133">
        <v>14</v>
      </c>
      <c r="I10" s="131">
        <v>15</v>
      </c>
      <c r="J10" s="133"/>
      <c r="K10" s="53"/>
      <c r="L10" s="46"/>
      <c r="M10" s="53"/>
      <c r="N10" s="46"/>
      <c r="O10" s="53"/>
      <c r="P10" s="46"/>
      <c r="Q10" s="53"/>
      <c r="R10" s="46"/>
      <c r="S10" s="53"/>
      <c r="T10" s="46"/>
      <c r="U10" s="53"/>
      <c r="V10" s="46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45"/>
      <c r="DG10" s="45"/>
    </row>
    <row r="11" spans="1:111" ht="15.75" thickBot="1">
      <c r="A11" s="60" t="s">
        <v>77</v>
      </c>
      <c r="B11" s="58">
        <f>COUNT(C11:V11)</f>
        <v>9</v>
      </c>
      <c r="C11" s="54">
        <v>16</v>
      </c>
      <c r="D11" s="55">
        <v>17</v>
      </c>
      <c r="E11" s="54">
        <v>18</v>
      </c>
      <c r="F11" s="55">
        <v>19</v>
      </c>
      <c r="G11" s="54">
        <v>20</v>
      </c>
      <c r="H11" s="55">
        <v>21</v>
      </c>
      <c r="I11" s="54">
        <v>22</v>
      </c>
      <c r="J11" s="55">
        <v>23</v>
      </c>
      <c r="K11" s="54">
        <v>24</v>
      </c>
      <c r="L11" s="55"/>
      <c r="M11" s="54"/>
      <c r="N11" s="55"/>
      <c r="O11" s="54"/>
      <c r="P11" s="55"/>
      <c r="Q11" s="54"/>
      <c r="R11" s="55"/>
      <c r="S11" s="54"/>
      <c r="T11" s="55"/>
      <c r="U11" s="54"/>
      <c r="V11" s="5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</row>
    <row r="12" spans="1:111" ht="15.75" thickBot="1">
      <c r="A12" s="114" t="s">
        <v>78</v>
      </c>
      <c r="B12" s="58">
        <f>COUNT(C12:V12)</f>
        <v>5</v>
      </c>
      <c r="C12" s="54">
        <v>25</v>
      </c>
      <c r="D12" s="55">
        <v>26</v>
      </c>
      <c r="E12" s="54">
        <v>27</v>
      </c>
      <c r="F12" s="55">
        <v>28</v>
      </c>
      <c r="G12" s="54">
        <v>30</v>
      </c>
      <c r="H12" s="55"/>
      <c r="I12" s="54"/>
      <c r="J12" s="55"/>
      <c r="K12" s="54"/>
      <c r="L12" s="55"/>
      <c r="M12" s="54"/>
      <c r="N12" s="55"/>
      <c r="O12" s="54"/>
      <c r="P12" s="55"/>
      <c r="Q12" s="54"/>
      <c r="R12" s="55"/>
      <c r="S12" s="54"/>
      <c r="T12" s="55"/>
      <c r="U12" s="54"/>
      <c r="V12" s="5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154" t="s">
        <v>83</v>
      </c>
      <c r="CS12" s="154"/>
      <c r="CT12" s="154"/>
      <c r="CU12" s="154"/>
      <c r="CV12" s="154"/>
      <c r="CW12" s="154"/>
      <c r="CX12" s="45"/>
      <c r="CY12" s="45"/>
      <c r="CZ12" s="45"/>
      <c r="DA12" s="45"/>
      <c r="DB12" s="45"/>
      <c r="DC12" s="45"/>
      <c r="DD12" s="45"/>
      <c r="DE12" s="45"/>
      <c r="DF12" s="45"/>
      <c r="DG12" s="45"/>
    </row>
    <row r="13" spans="1:110" ht="16.5" thickBot="1" thickTop="1">
      <c r="A13" s="47" t="s">
        <v>73</v>
      </c>
      <c r="B13" s="48">
        <v>1</v>
      </c>
      <c r="C13" s="50">
        <v>2</v>
      </c>
      <c r="D13" s="50">
        <v>3</v>
      </c>
      <c r="E13" s="50">
        <v>4</v>
      </c>
      <c r="F13" s="50">
        <v>5</v>
      </c>
      <c r="G13" s="50">
        <v>6</v>
      </c>
      <c r="H13" s="50">
        <v>7</v>
      </c>
      <c r="I13" s="50">
        <v>8</v>
      </c>
      <c r="J13" s="50">
        <v>9</v>
      </c>
      <c r="K13" s="50">
        <v>10</v>
      </c>
      <c r="L13" s="50">
        <v>11</v>
      </c>
      <c r="M13" s="50">
        <v>12</v>
      </c>
      <c r="N13" s="50">
        <v>13</v>
      </c>
      <c r="O13" s="50">
        <v>14</v>
      </c>
      <c r="P13" s="50">
        <v>15</v>
      </c>
      <c r="Q13" s="50">
        <v>16</v>
      </c>
      <c r="R13" s="50">
        <v>17</v>
      </c>
      <c r="S13" s="50">
        <v>18</v>
      </c>
      <c r="T13" s="50">
        <v>19</v>
      </c>
      <c r="U13" s="37">
        <v>20</v>
      </c>
      <c r="V13" s="37">
        <v>21</v>
      </c>
      <c r="W13" s="37">
        <v>22</v>
      </c>
      <c r="X13" s="37">
        <v>23</v>
      </c>
      <c r="Y13" s="37">
        <v>24</v>
      </c>
      <c r="Z13" s="37">
        <v>25</v>
      </c>
      <c r="AA13" s="37">
        <v>26</v>
      </c>
      <c r="AB13" s="37">
        <v>27</v>
      </c>
      <c r="AC13" s="37">
        <v>28</v>
      </c>
      <c r="AD13" s="37">
        <v>29</v>
      </c>
      <c r="AE13" s="37">
        <v>30</v>
      </c>
      <c r="AF13" s="37">
        <v>31</v>
      </c>
      <c r="AG13" s="37">
        <v>32</v>
      </c>
      <c r="AH13" s="37">
        <v>33</v>
      </c>
      <c r="AI13" s="37">
        <v>34</v>
      </c>
      <c r="AJ13" s="37">
        <v>35</v>
      </c>
      <c r="AK13" s="38">
        <v>36</v>
      </c>
      <c r="AL13" s="8">
        <v>37</v>
      </c>
      <c r="AM13" s="8">
        <v>38</v>
      </c>
      <c r="AN13" s="8">
        <v>39</v>
      </c>
      <c r="AO13" s="8">
        <v>40</v>
      </c>
      <c r="AP13" s="8">
        <v>41</v>
      </c>
      <c r="AQ13" s="8">
        <v>42</v>
      </c>
      <c r="AR13" s="8">
        <v>43</v>
      </c>
      <c r="AS13" s="8">
        <v>44</v>
      </c>
      <c r="AT13" s="8">
        <v>45</v>
      </c>
      <c r="AU13" s="8">
        <v>46</v>
      </c>
      <c r="AV13" s="8">
        <v>47</v>
      </c>
      <c r="AW13" s="8">
        <v>48</v>
      </c>
      <c r="AX13" s="8">
        <v>49</v>
      </c>
      <c r="AY13" s="8">
        <v>50</v>
      </c>
      <c r="AZ13" s="8">
        <v>51</v>
      </c>
      <c r="BA13" s="8">
        <v>52</v>
      </c>
      <c r="BB13" s="8">
        <v>53</v>
      </c>
      <c r="BC13" s="8">
        <v>54</v>
      </c>
      <c r="BD13" s="8">
        <v>55</v>
      </c>
      <c r="BE13" s="8">
        <v>56</v>
      </c>
      <c r="BF13" s="8">
        <v>57</v>
      </c>
      <c r="BG13" s="8">
        <v>58</v>
      </c>
      <c r="BH13" s="39">
        <v>1</v>
      </c>
      <c r="BI13" s="40">
        <v>2</v>
      </c>
      <c r="BJ13" s="40">
        <v>3</v>
      </c>
      <c r="BK13" s="40">
        <v>4</v>
      </c>
      <c r="BL13" s="40">
        <v>5</v>
      </c>
      <c r="BM13" s="40">
        <v>6</v>
      </c>
      <c r="BN13" s="40">
        <v>7</v>
      </c>
      <c r="BO13" s="40">
        <v>8</v>
      </c>
      <c r="BP13" s="40">
        <v>9</v>
      </c>
      <c r="BQ13" s="40">
        <v>10</v>
      </c>
      <c r="BR13" s="40">
        <v>11</v>
      </c>
      <c r="BS13" s="40">
        <v>12</v>
      </c>
      <c r="BT13" s="40">
        <v>13</v>
      </c>
      <c r="BU13" s="40">
        <v>14</v>
      </c>
      <c r="BV13" s="40">
        <v>15</v>
      </c>
      <c r="BW13" s="40">
        <v>16</v>
      </c>
      <c r="BX13" s="40">
        <v>17</v>
      </c>
      <c r="BY13" s="40">
        <v>18</v>
      </c>
      <c r="BZ13" s="40">
        <v>19</v>
      </c>
      <c r="CA13" s="40">
        <v>20</v>
      </c>
      <c r="CB13" s="40">
        <v>21</v>
      </c>
      <c r="CC13" s="40">
        <v>22</v>
      </c>
      <c r="CD13" s="40">
        <v>23</v>
      </c>
      <c r="CE13" s="40">
        <v>24</v>
      </c>
      <c r="CF13" s="40">
        <v>25</v>
      </c>
      <c r="CG13" s="40">
        <v>26</v>
      </c>
      <c r="CH13" s="40">
        <v>27</v>
      </c>
      <c r="CI13" s="40">
        <v>28</v>
      </c>
      <c r="CJ13" s="40">
        <v>29</v>
      </c>
      <c r="CK13" s="40">
        <v>30</v>
      </c>
      <c r="CL13" s="40">
        <v>31</v>
      </c>
      <c r="CM13" s="40">
        <v>32</v>
      </c>
      <c r="CN13" s="40">
        <v>33</v>
      </c>
      <c r="CO13" s="40">
        <v>34</v>
      </c>
      <c r="CP13" s="40">
        <v>35</v>
      </c>
      <c r="CQ13" s="41">
        <v>36</v>
      </c>
      <c r="CR13" s="151" t="s">
        <v>79</v>
      </c>
      <c r="CS13" s="140"/>
      <c r="CT13" s="141" t="s">
        <v>80</v>
      </c>
      <c r="CU13" s="142"/>
      <c r="CV13" s="141" t="s">
        <v>81</v>
      </c>
      <c r="CW13" s="152"/>
      <c r="CX13" s="153" t="s">
        <v>77</v>
      </c>
      <c r="CY13" s="153"/>
      <c r="CZ13" s="153" t="s">
        <v>82</v>
      </c>
      <c r="DA13" s="153"/>
      <c r="DB13" s="118" t="s">
        <v>67</v>
      </c>
      <c r="DC13" s="103" t="s">
        <v>1</v>
      </c>
      <c r="DD13" s="104"/>
      <c r="DE13" s="148"/>
      <c r="DF13" s="149"/>
    </row>
    <row r="14" spans="1:110" ht="16.5" thickBot="1" thickTop="1">
      <c r="A14" s="134" t="s">
        <v>0</v>
      </c>
      <c r="B14" s="138">
        <v>3</v>
      </c>
      <c r="C14" s="138">
        <v>4</v>
      </c>
      <c r="D14" s="138">
        <v>2</v>
      </c>
      <c r="E14" s="138">
        <v>1</v>
      </c>
      <c r="F14" s="138">
        <v>2</v>
      </c>
      <c r="G14" s="138">
        <v>3</v>
      </c>
      <c r="H14" s="138">
        <v>4</v>
      </c>
      <c r="I14" s="138">
        <v>1</v>
      </c>
      <c r="J14" s="138">
        <v>4</v>
      </c>
      <c r="K14" s="138">
        <v>3</v>
      </c>
      <c r="L14" s="138">
        <v>4</v>
      </c>
      <c r="M14" s="138">
        <v>3</v>
      </c>
      <c r="N14" s="138">
        <v>3</v>
      </c>
      <c r="O14" s="138">
        <v>2</v>
      </c>
      <c r="P14" s="138">
        <v>3</v>
      </c>
      <c r="Q14" s="138">
        <v>2</v>
      </c>
      <c r="R14" s="138">
        <v>2</v>
      </c>
      <c r="S14" s="138">
        <v>4</v>
      </c>
      <c r="T14" s="138">
        <v>1</v>
      </c>
      <c r="U14" s="138">
        <v>3</v>
      </c>
      <c r="V14" s="138">
        <v>2</v>
      </c>
      <c r="W14" s="138">
        <v>2</v>
      </c>
      <c r="X14" s="138">
        <v>4</v>
      </c>
      <c r="Y14" s="138">
        <v>1</v>
      </c>
      <c r="Z14" s="138">
        <v>3</v>
      </c>
      <c r="AA14" s="138">
        <v>1</v>
      </c>
      <c r="AB14" s="138">
        <v>3</v>
      </c>
      <c r="AC14" s="138">
        <v>2</v>
      </c>
      <c r="AD14" s="138">
        <v>4</v>
      </c>
      <c r="AE14" s="138">
        <v>2</v>
      </c>
      <c r="AF14" s="138">
        <v>9</v>
      </c>
      <c r="AG14" s="138">
        <v>9</v>
      </c>
      <c r="AH14" s="138">
        <v>9</v>
      </c>
      <c r="AI14" s="138">
        <v>9</v>
      </c>
      <c r="AJ14" s="138">
        <v>9</v>
      </c>
      <c r="AK14" s="138">
        <v>9</v>
      </c>
      <c r="AL14" s="42">
        <v>9</v>
      </c>
      <c r="AM14" s="42">
        <v>9</v>
      </c>
      <c r="AN14" s="42">
        <v>9</v>
      </c>
      <c r="AO14" s="42">
        <v>9</v>
      </c>
      <c r="AP14" s="42">
        <v>9</v>
      </c>
      <c r="AQ14" s="42">
        <v>9</v>
      </c>
      <c r="AR14" s="42">
        <v>9</v>
      </c>
      <c r="AS14" s="42">
        <v>9</v>
      </c>
      <c r="AT14" s="42">
        <v>9</v>
      </c>
      <c r="AU14" s="42">
        <v>9</v>
      </c>
      <c r="AV14" s="42">
        <v>9</v>
      </c>
      <c r="AW14" s="42">
        <v>9</v>
      </c>
      <c r="AX14" s="42">
        <v>9</v>
      </c>
      <c r="AY14" s="42">
        <v>9</v>
      </c>
      <c r="AZ14" s="42">
        <v>9</v>
      </c>
      <c r="BA14" s="42">
        <v>9</v>
      </c>
      <c r="BB14" s="42">
        <v>9</v>
      </c>
      <c r="BC14" s="42">
        <v>9</v>
      </c>
      <c r="BD14" s="42">
        <v>9</v>
      </c>
      <c r="BE14" s="42">
        <v>9</v>
      </c>
      <c r="BF14" s="42">
        <v>9</v>
      </c>
      <c r="BG14" s="42">
        <v>9</v>
      </c>
      <c r="BH14" s="43">
        <f aca="true" t="shared" si="0" ref="BH14:CP14">B14</f>
        <v>3</v>
      </c>
      <c r="BI14" s="43">
        <f t="shared" si="0"/>
        <v>4</v>
      </c>
      <c r="BJ14" s="43">
        <f t="shared" si="0"/>
        <v>2</v>
      </c>
      <c r="BK14" s="43">
        <f t="shared" si="0"/>
        <v>1</v>
      </c>
      <c r="BL14" s="43">
        <f t="shared" si="0"/>
        <v>2</v>
      </c>
      <c r="BM14" s="43">
        <f t="shared" si="0"/>
        <v>3</v>
      </c>
      <c r="BN14" s="43">
        <f t="shared" si="0"/>
        <v>4</v>
      </c>
      <c r="BO14" s="43">
        <f t="shared" si="0"/>
        <v>1</v>
      </c>
      <c r="BP14" s="43">
        <f t="shared" si="0"/>
        <v>4</v>
      </c>
      <c r="BQ14" s="43">
        <f t="shared" si="0"/>
        <v>3</v>
      </c>
      <c r="BR14" s="43">
        <f t="shared" si="0"/>
        <v>4</v>
      </c>
      <c r="BS14" s="43">
        <f t="shared" si="0"/>
        <v>3</v>
      </c>
      <c r="BT14" s="43">
        <f t="shared" si="0"/>
        <v>3</v>
      </c>
      <c r="BU14" s="43">
        <f t="shared" si="0"/>
        <v>2</v>
      </c>
      <c r="BV14" s="43">
        <f t="shared" si="0"/>
        <v>3</v>
      </c>
      <c r="BW14" s="43">
        <f t="shared" si="0"/>
        <v>2</v>
      </c>
      <c r="BX14" s="43">
        <f t="shared" si="0"/>
        <v>2</v>
      </c>
      <c r="BY14" s="43">
        <f t="shared" si="0"/>
        <v>4</v>
      </c>
      <c r="BZ14" s="43">
        <f t="shared" si="0"/>
        <v>1</v>
      </c>
      <c r="CA14" s="43">
        <f t="shared" si="0"/>
        <v>3</v>
      </c>
      <c r="CB14" s="43">
        <f t="shared" si="0"/>
        <v>2</v>
      </c>
      <c r="CC14" s="43">
        <f t="shared" si="0"/>
        <v>2</v>
      </c>
      <c r="CD14" s="43">
        <f t="shared" si="0"/>
        <v>4</v>
      </c>
      <c r="CE14" s="43">
        <f t="shared" si="0"/>
        <v>1</v>
      </c>
      <c r="CF14" s="43">
        <f t="shared" si="0"/>
        <v>3</v>
      </c>
      <c r="CG14" s="43">
        <f t="shared" si="0"/>
        <v>1</v>
      </c>
      <c r="CH14" s="43">
        <f t="shared" si="0"/>
        <v>3</v>
      </c>
      <c r="CI14" s="43">
        <f t="shared" si="0"/>
        <v>2</v>
      </c>
      <c r="CJ14" s="43">
        <f t="shared" si="0"/>
        <v>4</v>
      </c>
      <c r="CK14" s="43">
        <f t="shared" si="0"/>
        <v>2</v>
      </c>
      <c r="CL14" s="43">
        <f t="shared" si="0"/>
        <v>9</v>
      </c>
      <c r="CM14" s="43">
        <f t="shared" si="0"/>
        <v>9</v>
      </c>
      <c r="CN14" s="43">
        <f t="shared" si="0"/>
        <v>9</v>
      </c>
      <c r="CO14" s="43">
        <f t="shared" si="0"/>
        <v>9</v>
      </c>
      <c r="CP14" s="43">
        <f t="shared" si="0"/>
        <v>9</v>
      </c>
      <c r="CQ14" s="44">
        <f>AK14</f>
        <v>9</v>
      </c>
      <c r="CR14" s="80">
        <f>B8</f>
        <v>3</v>
      </c>
      <c r="CS14" s="61">
        <f>$B$8/CR14</f>
        <v>1</v>
      </c>
      <c r="CT14" s="80">
        <f>B9</f>
        <v>6</v>
      </c>
      <c r="CU14" s="61">
        <f>$B$9/CT14</f>
        <v>1</v>
      </c>
      <c r="CV14" s="80">
        <f>B10</f>
        <v>7</v>
      </c>
      <c r="CW14" s="61">
        <f>$B$10/CV14</f>
        <v>1</v>
      </c>
      <c r="CX14" s="120">
        <f>B11</f>
        <v>9</v>
      </c>
      <c r="CY14" s="122">
        <f>B$11/CX14</f>
        <v>1</v>
      </c>
      <c r="CZ14" s="123">
        <f>B12</f>
        <v>5</v>
      </c>
      <c r="DA14" s="122">
        <f>B$12/CZ14</f>
        <v>1</v>
      </c>
      <c r="DB14" s="119">
        <f>SUM(B8:B12)</f>
        <v>30</v>
      </c>
      <c r="DC14" s="82">
        <f>SUM(B8:B12)</f>
        <v>30</v>
      </c>
      <c r="DD14" s="69">
        <f>($B$5/DC14)</f>
        <v>1</v>
      </c>
      <c r="DE14" s="70"/>
      <c r="DF14" s="71"/>
    </row>
    <row r="15" spans="1:110" ht="15">
      <c r="A15" s="10" t="s">
        <v>84</v>
      </c>
      <c r="B15">
        <v>3</v>
      </c>
      <c r="C15" s="49">
        <v>4</v>
      </c>
      <c r="D15" s="49">
        <v>3</v>
      </c>
      <c r="E15" s="49">
        <v>3</v>
      </c>
      <c r="F15" s="49">
        <v>4</v>
      </c>
      <c r="G15" s="49">
        <v>4</v>
      </c>
      <c r="H15" s="49">
        <v>3</v>
      </c>
      <c r="I15" s="49">
        <v>2</v>
      </c>
      <c r="J15" s="49">
        <v>3</v>
      </c>
      <c r="K15" s="49">
        <v>4</v>
      </c>
      <c r="L15" s="49">
        <v>4</v>
      </c>
      <c r="M15" s="49">
        <v>3</v>
      </c>
      <c r="N15" s="49">
        <v>3</v>
      </c>
      <c r="O15" s="49">
        <v>4</v>
      </c>
      <c r="P15" s="49">
        <v>2</v>
      </c>
      <c r="Q15" s="49">
        <v>4</v>
      </c>
      <c r="R15" s="49">
        <v>3</v>
      </c>
      <c r="S15" s="49">
        <v>3</v>
      </c>
      <c r="T15" s="49">
        <v>2</v>
      </c>
      <c r="U15" s="49">
        <v>4</v>
      </c>
      <c r="V15" s="49">
        <v>3</v>
      </c>
      <c r="W15" s="49">
        <v>3</v>
      </c>
      <c r="X15" s="49">
        <v>1</v>
      </c>
      <c r="Y15" s="49">
        <v>2</v>
      </c>
      <c r="Z15" s="49">
        <v>4</v>
      </c>
      <c r="AA15" s="49">
        <v>1</v>
      </c>
      <c r="AB15" s="49">
        <v>4</v>
      </c>
      <c r="AC15" s="49">
        <v>4</v>
      </c>
      <c r="AD15" s="49">
        <v>1</v>
      </c>
      <c r="AE15" s="49">
        <v>3</v>
      </c>
      <c r="AF15" s="49"/>
      <c r="AG15" s="135"/>
      <c r="AH15" s="135"/>
      <c r="AI15" s="135"/>
      <c r="AJ15" s="135"/>
      <c r="AK15" s="135"/>
      <c r="BH15" s="4">
        <f aca="true" t="shared" si="1" ref="BH15:CQ15">IF(B15=B$14,1,0)</f>
        <v>1</v>
      </c>
      <c r="BI15" s="4">
        <f t="shared" si="1"/>
        <v>1</v>
      </c>
      <c r="BJ15" s="4">
        <f t="shared" si="1"/>
        <v>0</v>
      </c>
      <c r="BK15" s="4">
        <f t="shared" si="1"/>
        <v>0</v>
      </c>
      <c r="BL15" s="4">
        <f t="shared" si="1"/>
        <v>0</v>
      </c>
      <c r="BM15" s="4">
        <f t="shared" si="1"/>
        <v>0</v>
      </c>
      <c r="BN15" s="4">
        <f t="shared" si="1"/>
        <v>0</v>
      </c>
      <c r="BO15" s="4">
        <f t="shared" si="1"/>
        <v>0</v>
      </c>
      <c r="BP15" s="4">
        <f t="shared" si="1"/>
        <v>0</v>
      </c>
      <c r="BQ15" s="4">
        <f t="shared" si="1"/>
        <v>0</v>
      </c>
      <c r="BR15" s="4">
        <f t="shared" si="1"/>
        <v>1</v>
      </c>
      <c r="BS15" s="4">
        <f t="shared" si="1"/>
        <v>1</v>
      </c>
      <c r="BT15" s="4">
        <f t="shared" si="1"/>
        <v>1</v>
      </c>
      <c r="BU15" s="4">
        <f t="shared" si="1"/>
        <v>0</v>
      </c>
      <c r="BV15" s="4">
        <f t="shared" si="1"/>
        <v>0</v>
      </c>
      <c r="BW15" s="4">
        <f t="shared" si="1"/>
        <v>0</v>
      </c>
      <c r="BX15" s="4">
        <f t="shared" si="1"/>
        <v>0</v>
      </c>
      <c r="BY15" s="4">
        <f t="shared" si="1"/>
        <v>0</v>
      </c>
      <c r="BZ15" s="4">
        <f t="shared" si="1"/>
        <v>0</v>
      </c>
      <c r="CA15" s="4">
        <f t="shared" si="1"/>
        <v>0</v>
      </c>
      <c r="CB15" s="4">
        <f t="shared" si="1"/>
        <v>0</v>
      </c>
      <c r="CC15" s="4">
        <f t="shared" si="1"/>
        <v>0</v>
      </c>
      <c r="CD15" s="4">
        <f t="shared" si="1"/>
        <v>0</v>
      </c>
      <c r="CE15" s="4">
        <f t="shared" si="1"/>
        <v>0</v>
      </c>
      <c r="CF15" s="4">
        <f t="shared" si="1"/>
        <v>0</v>
      </c>
      <c r="CG15" s="4">
        <f t="shared" si="1"/>
        <v>1</v>
      </c>
      <c r="CH15" s="4">
        <f t="shared" si="1"/>
        <v>0</v>
      </c>
      <c r="CI15" s="4">
        <f t="shared" si="1"/>
        <v>0</v>
      </c>
      <c r="CJ15" s="4">
        <f t="shared" si="1"/>
        <v>0</v>
      </c>
      <c r="CK15" s="4">
        <f t="shared" si="1"/>
        <v>0</v>
      </c>
      <c r="CL15" s="4">
        <f t="shared" si="1"/>
        <v>0</v>
      </c>
      <c r="CM15" s="4">
        <f t="shared" si="1"/>
        <v>0</v>
      </c>
      <c r="CN15" s="4">
        <f t="shared" si="1"/>
        <v>0</v>
      </c>
      <c r="CO15" s="4">
        <f t="shared" si="1"/>
        <v>0</v>
      </c>
      <c r="CP15" s="4">
        <f t="shared" si="1"/>
        <v>0</v>
      </c>
      <c r="CQ15" s="4">
        <f t="shared" si="1"/>
        <v>0</v>
      </c>
      <c r="CR15" s="83">
        <f>'por Contenidos'!AT7</f>
        <v>2</v>
      </c>
      <c r="CS15" s="61">
        <f>(CR15/$CR$14)</f>
        <v>0.6666666666666666</v>
      </c>
      <c r="CT15" s="83">
        <f>'por Contenidos'!AU7</f>
        <v>1</v>
      </c>
      <c r="CU15" s="61">
        <f>(CT15/$CT$14)</f>
        <v>0.16666666666666666</v>
      </c>
      <c r="CV15" s="83">
        <f>'por Contenidos'!AV7</f>
        <v>2</v>
      </c>
      <c r="CW15" s="61">
        <f>CV15/$CV$14</f>
        <v>0.2857142857142857</v>
      </c>
      <c r="CX15" s="121">
        <f>'por Contenidos'!AW7</f>
        <v>0</v>
      </c>
      <c r="CY15" s="124">
        <f>(CX15/$CX$14)</f>
        <v>0</v>
      </c>
      <c r="CZ15" s="121">
        <f>'por Contenidos'!AX7</f>
        <v>1</v>
      </c>
      <c r="DA15" s="125">
        <f>(CZ15/$CZ$14)</f>
        <v>0.2</v>
      </c>
      <c r="DB15" s="84">
        <f>'por Contenidos'!AY7</f>
        <v>6</v>
      </c>
      <c r="DC15" s="68">
        <f aca="true" t="shared" si="2" ref="DC15:DC42">SUM(BH15:CQ15)</f>
        <v>6</v>
      </c>
      <c r="DD15" s="69">
        <f>(DC15/$DC$14)</f>
        <v>0.2</v>
      </c>
      <c r="DE15" s="72"/>
      <c r="DF15" s="73"/>
    </row>
    <row r="16" spans="1:110" ht="15">
      <c r="A16" s="11" t="s">
        <v>85</v>
      </c>
      <c r="B16" s="135">
        <v>3</v>
      </c>
      <c r="C16" s="49">
        <v>4</v>
      </c>
      <c r="D16" s="49">
        <v>1</v>
      </c>
      <c r="E16" s="49">
        <v>1</v>
      </c>
      <c r="F16" s="49">
        <v>1</v>
      </c>
      <c r="G16" s="49">
        <v>2</v>
      </c>
      <c r="H16" s="49">
        <v>4</v>
      </c>
      <c r="I16" s="49">
        <v>1</v>
      </c>
      <c r="J16" s="49">
        <v>4</v>
      </c>
      <c r="K16" s="49">
        <v>3</v>
      </c>
      <c r="L16" s="49">
        <v>2</v>
      </c>
      <c r="M16" s="49">
        <v>3</v>
      </c>
      <c r="N16" s="49">
        <v>3</v>
      </c>
      <c r="O16" s="49">
        <v>1</v>
      </c>
      <c r="P16" s="49">
        <v>2</v>
      </c>
      <c r="Q16" s="49">
        <v>4</v>
      </c>
      <c r="R16" s="49">
        <v>2</v>
      </c>
      <c r="S16" s="49">
        <v>4</v>
      </c>
      <c r="T16" s="49">
        <v>2</v>
      </c>
      <c r="U16" s="49">
        <v>3</v>
      </c>
      <c r="V16" s="49">
        <v>1</v>
      </c>
      <c r="W16" s="49">
        <v>2</v>
      </c>
      <c r="X16" s="49">
        <v>2</v>
      </c>
      <c r="Y16" s="49">
        <v>4</v>
      </c>
      <c r="Z16" s="49">
        <v>3</v>
      </c>
      <c r="AA16" s="49">
        <v>1</v>
      </c>
      <c r="AB16" s="49">
        <v>4</v>
      </c>
      <c r="AC16" s="49">
        <v>2</v>
      </c>
      <c r="AD16" s="49">
        <v>2</v>
      </c>
      <c r="AE16" s="49">
        <v>4</v>
      </c>
      <c r="AF16" s="135"/>
      <c r="AG16" s="135"/>
      <c r="AH16" s="135"/>
      <c r="AI16" s="135"/>
      <c r="AJ16" s="135"/>
      <c r="AK16" s="135"/>
      <c r="BH16" s="4">
        <f aca="true" t="shared" si="3" ref="BH16:BJ19">IF(B16=B$14,1,0)</f>
        <v>1</v>
      </c>
      <c r="BI16" s="4">
        <f t="shared" si="3"/>
        <v>1</v>
      </c>
      <c r="BJ16" s="4">
        <f t="shared" si="3"/>
        <v>0</v>
      </c>
      <c r="BK16" s="4">
        <f aca="true" t="shared" si="4" ref="BK16:BK46">IF(E16=E$14,1,0)</f>
        <v>1</v>
      </c>
      <c r="BL16" s="4">
        <f aca="true" t="shared" si="5" ref="BL16:BL46">IF(F16=F$14,1,0)</f>
        <v>0</v>
      </c>
      <c r="BM16" s="4">
        <f aca="true" t="shared" si="6" ref="BM16:BM46">IF(G16=G$14,1,0)</f>
        <v>0</v>
      </c>
      <c r="BN16" s="4">
        <f aca="true" t="shared" si="7" ref="BN16:BN46">IF(H16=H$14,1,0)</f>
        <v>1</v>
      </c>
      <c r="BO16" s="4">
        <f aca="true" t="shared" si="8" ref="BO16:BO46">IF(I16=I$14,1,0)</f>
        <v>1</v>
      </c>
      <c r="BP16" s="4">
        <f aca="true" t="shared" si="9" ref="BP16:BP46">IF(J16=J$14,1,0)</f>
        <v>1</v>
      </c>
      <c r="BQ16" s="4">
        <f aca="true" t="shared" si="10" ref="BQ16:BQ46">IF(K16=K$14,1,0)</f>
        <v>1</v>
      </c>
      <c r="BR16" s="4">
        <f aca="true" t="shared" si="11" ref="BR16:BR46">IF(L16=L$14,1,0)</f>
        <v>0</v>
      </c>
      <c r="BS16" s="4">
        <f aca="true" t="shared" si="12" ref="BS16:BS46">IF(M16=M$14,1,0)</f>
        <v>1</v>
      </c>
      <c r="BT16" s="4">
        <f aca="true" t="shared" si="13" ref="BT16:BT46">IF(N16=N$14,1,0)</f>
        <v>1</v>
      </c>
      <c r="BU16" s="4">
        <f aca="true" t="shared" si="14" ref="BU16:BU46">IF(O16=O$14,1,0)</f>
        <v>0</v>
      </c>
      <c r="BV16" s="4">
        <f aca="true" t="shared" si="15" ref="BV16:BV46">IF(P16=P$14,1,0)</f>
        <v>0</v>
      </c>
      <c r="BW16" s="4">
        <f aca="true" t="shared" si="16" ref="BW16:BW46">IF(Q16=Q$14,1,0)</f>
        <v>0</v>
      </c>
      <c r="BX16" s="4">
        <f aca="true" t="shared" si="17" ref="BX16:BX46">IF(R16=R$14,1,0)</f>
        <v>1</v>
      </c>
      <c r="BY16" s="4">
        <f aca="true" t="shared" si="18" ref="BY16:BY46">IF(S16=S$14,1,0)</f>
        <v>1</v>
      </c>
      <c r="BZ16" s="4">
        <f aca="true" t="shared" si="19" ref="BZ16:BZ46">IF(T16=T$14,1,0)</f>
        <v>0</v>
      </c>
      <c r="CA16" s="4">
        <f aca="true" t="shared" si="20" ref="CA16:CA46">IF(U16=U$14,1,0)</f>
        <v>1</v>
      </c>
      <c r="CB16" s="4">
        <f aca="true" t="shared" si="21" ref="CB16:CB46">IF(V16=V$14,1,0)</f>
        <v>0</v>
      </c>
      <c r="CC16" s="4">
        <f aca="true" t="shared" si="22" ref="CC16:CC46">IF(W16=W$14,1,0)</f>
        <v>1</v>
      </c>
      <c r="CD16" s="4">
        <f aca="true" t="shared" si="23" ref="CD16:CD46">IF(X16=X$14,1,0)</f>
        <v>0</v>
      </c>
      <c r="CE16" s="4">
        <f aca="true" t="shared" si="24" ref="CE16:CE46">IF(Y16=Y$14,1,0)</f>
        <v>0</v>
      </c>
      <c r="CF16" s="4">
        <f aca="true" t="shared" si="25" ref="CF16:CF46">IF(Z16=Z$14,1,0)</f>
        <v>1</v>
      </c>
      <c r="CG16" s="4">
        <f aca="true" t="shared" si="26" ref="CG16:CG46">IF(AA16=AA$14,1,0)</f>
        <v>1</v>
      </c>
      <c r="CH16" s="4">
        <f aca="true" t="shared" si="27" ref="CH16:CH46">IF(AB16=AB$14,1,0)</f>
        <v>0</v>
      </c>
      <c r="CI16" s="4">
        <f aca="true" t="shared" si="28" ref="CI16:CI46">IF(AC16=AC$14,1,0)</f>
        <v>1</v>
      </c>
      <c r="CJ16" s="4">
        <f aca="true" t="shared" si="29" ref="CJ16:CJ46">IF(AD16=AD$14,1,0)</f>
        <v>0</v>
      </c>
      <c r="CK16" s="4">
        <f aca="true" t="shared" si="30" ref="CK16:CK46">IF(AE16=AE$14,1,0)</f>
        <v>0</v>
      </c>
      <c r="CL16" s="4">
        <f aca="true" t="shared" si="31" ref="CL16:CL46">IF(AF16=AF$14,1,0)</f>
        <v>0</v>
      </c>
      <c r="CM16" s="4">
        <f aca="true" t="shared" si="32" ref="CM16:CM46">IF(AG16=AG$14,1,0)</f>
        <v>0</v>
      </c>
      <c r="CN16" s="4">
        <f aca="true" t="shared" si="33" ref="CN16:CN46">IF(AH16=AH$14,1,0)</f>
        <v>0</v>
      </c>
      <c r="CO16" s="4">
        <f aca="true" t="shared" si="34" ref="CO16:CO46">IF(AI16=AI$14,1,0)</f>
        <v>0</v>
      </c>
      <c r="CP16" s="4">
        <f aca="true" t="shared" si="35" ref="CP16:CP46">IF(AJ16=AJ$14,1,0)</f>
        <v>0</v>
      </c>
      <c r="CQ16" s="4">
        <f aca="true" t="shared" si="36" ref="CQ16:CQ46">IF(AK16=AK$14,1,0)</f>
        <v>0</v>
      </c>
      <c r="CR16" s="83">
        <f>'por Contenidos'!AT8</f>
        <v>3</v>
      </c>
      <c r="CS16" s="61">
        <f aca="true" t="shared" si="37" ref="CS16:CS42">(CR16/$CR$14)</f>
        <v>1</v>
      </c>
      <c r="CT16" s="83">
        <f>'por Contenidos'!AU8</f>
        <v>3</v>
      </c>
      <c r="CU16" s="61">
        <f aca="true" t="shared" si="38" ref="CU16:CU42">(CT16/$CT$14)</f>
        <v>0.5</v>
      </c>
      <c r="CV16" s="83">
        <f>'por Contenidos'!AV8</f>
        <v>3</v>
      </c>
      <c r="CW16" s="61">
        <f aca="true" t="shared" si="39" ref="CW16:CW42">CV16/$CV$14</f>
        <v>0.42857142857142855</v>
      </c>
      <c r="CX16" s="81">
        <f>'por Contenidos'!AW8</f>
        <v>4</v>
      </c>
      <c r="CY16" s="67">
        <f aca="true" t="shared" si="40" ref="CY16:CY42">(CX16/$CX$14)</f>
        <v>0.4444444444444444</v>
      </c>
      <c r="CZ16" s="81">
        <f>'por Contenidos'!AX8</f>
        <v>3</v>
      </c>
      <c r="DA16" s="67">
        <f aca="true" t="shared" si="41" ref="DA16:DA42">(CZ16/$CZ$14)</f>
        <v>0.6</v>
      </c>
      <c r="DB16" s="84">
        <f>'por Contenidos'!AY8</f>
        <v>16</v>
      </c>
      <c r="DC16" s="68">
        <f t="shared" si="2"/>
        <v>16</v>
      </c>
      <c r="DD16" s="69">
        <f aca="true" t="shared" si="42" ref="DD16:DD42">(DC16/$DC$14)</f>
        <v>0.5333333333333333</v>
      </c>
      <c r="DE16" s="72"/>
      <c r="DF16" s="73"/>
    </row>
    <row r="17" spans="1:110" ht="15">
      <c r="A17" s="10" t="s">
        <v>86</v>
      </c>
      <c r="B17" s="135"/>
      <c r="C17" s="135"/>
      <c r="D17" s="135"/>
      <c r="E17" s="135"/>
      <c r="F17" s="135"/>
      <c r="G17" s="135"/>
      <c r="H17" s="135"/>
      <c r="I17" s="135"/>
      <c r="J17" s="135"/>
      <c r="K17" s="135"/>
      <c r="L17" s="135"/>
      <c r="M17" s="135"/>
      <c r="N17" s="135"/>
      <c r="O17" s="135"/>
      <c r="P17" s="135"/>
      <c r="Q17" s="135"/>
      <c r="R17" s="135"/>
      <c r="S17" s="135"/>
      <c r="T17" s="135"/>
      <c r="U17" s="135"/>
      <c r="V17" s="135"/>
      <c r="W17" s="135"/>
      <c r="X17" s="135"/>
      <c r="Y17" s="135"/>
      <c r="Z17" s="135"/>
      <c r="AA17" s="135"/>
      <c r="AB17" s="135"/>
      <c r="AC17" s="135"/>
      <c r="AD17" s="135"/>
      <c r="AE17" s="135"/>
      <c r="AF17" s="135"/>
      <c r="AG17" s="135"/>
      <c r="AH17" s="135"/>
      <c r="AI17" s="135"/>
      <c r="AJ17" s="135"/>
      <c r="AK17" s="135"/>
      <c r="BH17" s="4">
        <f t="shared" si="3"/>
        <v>0</v>
      </c>
      <c r="BI17" s="4">
        <f t="shared" si="3"/>
        <v>0</v>
      </c>
      <c r="BJ17" s="4">
        <f t="shared" si="3"/>
        <v>0</v>
      </c>
      <c r="BK17" s="4">
        <f t="shared" si="4"/>
        <v>0</v>
      </c>
      <c r="BL17" s="4">
        <f t="shared" si="5"/>
        <v>0</v>
      </c>
      <c r="BM17" s="4">
        <f t="shared" si="6"/>
        <v>0</v>
      </c>
      <c r="BN17" s="4">
        <f t="shared" si="7"/>
        <v>0</v>
      </c>
      <c r="BO17" s="4">
        <f t="shared" si="8"/>
        <v>0</v>
      </c>
      <c r="BP17" s="4">
        <f t="shared" si="9"/>
        <v>0</v>
      </c>
      <c r="BQ17" s="4">
        <f t="shared" si="10"/>
        <v>0</v>
      </c>
      <c r="BR17" s="4">
        <f t="shared" si="11"/>
        <v>0</v>
      </c>
      <c r="BS17" s="4">
        <f t="shared" si="12"/>
        <v>0</v>
      </c>
      <c r="BT17" s="4">
        <f t="shared" si="13"/>
        <v>0</v>
      </c>
      <c r="BU17" s="4">
        <f t="shared" si="14"/>
        <v>0</v>
      </c>
      <c r="BV17" s="4">
        <f t="shared" si="15"/>
        <v>0</v>
      </c>
      <c r="BW17" s="4">
        <f t="shared" si="16"/>
        <v>0</v>
      </c>
      <c r="BX17" s="4">
        <f t="shared" si="17"/>
        <v>0</v>
      </c>
      <c r="BY17" s="4">
        <f t="shared" si="18"/>
        <v>0</v>
      </c>
      <c r="BZ17" s="4">
        <f t="shared" si="19"/>
        <v>0</v>
      </c>
      <c r="CA17" s="4">
        <f t="shared" si="20"/>
        <v>0</v>
      </c>
      <c r="CB17" s="4">
        <f t="shared" si="21"/>
        <v>0</v>
      </c>
      <c r="CC17" s="4">
        <f t="shared" si="22"/>
        <v>0</v>
      </c>
      <c r="CD17" s="4">
        <f t="shared" si="23"/>
        <v>0</v>
      </c>
      <c r="CE17" s="4">
        <f t="shared" si="24"/>
        <v>0</v>
      </c>
      <c r="CF17" s="4">
        <f t="shared" si="25"/>
        <v>0</v>
      </c>
      <c r="CG17" s="4">
        <f t="shared" si="26"/>
        <v>0</v>
      </c>
      <c r="CH17" s="4">
        <f t="shared" si="27"/>
        <v>0</v>
      </c>
      <c r="CI17" s="4">
        <f t="shared" si="28"/>
        <v>0</v>
      </c>
      <c r="CJ17" s="4">
        <f t="shared" si="29"/>
        <v>0</v>
      </c>
      <c r="CK17" s="4">
        <f t="shared" si="30"/>
        <v>0</v>
      </c>
      <c r="CL17" s="4">
        <f t="shared" si="31"/>
        <v>0</v>
      </c>
      <c r="CM17" s="4">
        <f t="shared" si="32"/>
        <v>0</v>
      </c>
      <c r="CN17" s="4">
        <f t="shared" si="33"/>
        <v>0</v>
      </c>
      <c r="CO17" s="4">
        <f t="shared" si="34"/>
        <v>0</v>
      </c>
      <c r="CP17" s="4">
        <f t="shared" si="35"/>
        <v>0</v>
      </c>
      <c r="CQ17" s="4">
        <f t="shared" si="36"/>
        <v>0</v>
      </c>
      <c r="CR17" s="83">
        <f>'por Contenidos'!AT9</f>
        <v>0</v>
      </c>
      <c r="CS17" s="61">
        <f>(CR17/$CR$14)</f>
        <v>0</v>
      </c>
      <c r="CT17" s="83">
        <f>'por Contenidos'!AU9</f>
        <v>0</v>
      </c>
      <c r="CU17" s="61">
        <f>(CT17/$CT$14)</f>
        <v>0</v>
      </c>
      <c r="CV17" s="83">
        <f>'por Contenidos'!AV9</f>
        <v>0</v>
      </c>
      <c r="CW17" s="61">
        <f>CV17/$CV$14</f>
        <v>0</v>
      </c>
      <c r="CX17" s="81">
        <f>'por Contenidos'!AW9</f>
        <v>0</v>
      </c>
      <c r="CY17" s="67">
        <f>(CX17/$CX$14)</f>
        <v>0</v>
      </c>
      <c r="CZ17" s="81">
        <f>'por Contenidos'!AX9</f>
        <v>0</v>
      </c>
      <c r="DA17" s="67">
        <f>(CZ17/$CZ$14)</f>
        <v>0</v>
      </c>
      <c r="DB17" s="84">
        <f>'por Contenidos'!AY9</f>
        <v>0</v>
      </c>
      <c r="DC17" s="68">
        <f>SUM(BH17:CQ17)</f>
        <v>0</v>
      </c>
      <c r="DD17" s="69">
        <f>(DC17/$DC$14)</f>
        <v>0</v>
      </c>
      <c r="DE17" s="72"/>
      <c r="DF17" s="73"/>
    </row>
    <row r="18" spans="1:110" ht="15">
      <c r="A18" s="10" t="s">
        <v>87</v>
      </c>
      <c r="B18" s="135">
        <v>3</v>
      </c>
      <c r="C18" s="135">
        <v>4</v>
      </c>
      <c r="D18" s="135">
        <v>2</v>
      </c>
      <c r="E18" s="135">
        <v>1</v>
      </c>
      <c r="F18" s="135">
        <v>2</v>
      </c>
      <c r="G18" s="135">
        <v>2</v>
      </c>
      <c r="H18" s="135">
        <v>4</v>
      </c>
      <c r="I18" s="135">
        <v>1</v>
      </c>
      <c r="J18" s="135">
        <v>4</v>
      </c>
      <c r="K18" s="135">
        <v>3</v>
      </c>
      <c r="L18" s="135">
        <v>3</v>
      </c>
      <c r="M18" s="135">
        <v>3</v>
      </c>
      <c r="N18" s="135">
        <v>3</v>
      </c>
      <c r="O18" s="135">
        <v>2</v>
      </c>
      <c r="P18" s="135">
        <v>3</v>
      </c>
      <c r="Q18" s="135">
        <v>3</v>
      </c>
      <c r="R18" s="135">
        <v>1</v>
      </c>
      <c r="S18" s="135">
        <v>4</v>
      </c>
      <c r="T18" s="135">
        <v>1</v>
      </c>
      <c r="U18" s="135">
        <v>1</v>
      </c>
      <c r="V18" s="135">
        <v>2</v>
      </c>
      <c r="W18" s="135">
        <v>2</v>
      </c>
      <c r="X18" s="135">
        <v>1</v>
      </c>
      <c r="Y18" s="135">
        <v>1</v>
      </c>
      <c r="Z18" s="135">
        <v>3</v>
      </c>
      <c r="AA18" s="135">
        <v>4</v>
      </c>
      <c r="AB18" s="135">
        <v>3</v>
      </c>
      <c r="AC18" s="135">
        <v>4</v>
      </c>
      <c r="AD18" s="135">
        <v>3</v>
      </c>
      <c r="AE18" s="135">
        <v>2</v>
      </c>
      <c r="AF18" s="135"/>
      <c r="AG18" s="135"/>
      <c r="AH18" s="135"/>
      <c r="AI18" s="135"/>
      <c r="AJ18" s="135"/>
      <c r="AK18" s="135"/>
      <c r="BH18" s="4">
        <f t="shared" si="3"/>
        <v>1</v>
      </c>
      <c r="BI18" s="4">
        <f t="shared" si="3"/>
        <v>1</v>
      </c>
      <c r="BJ18" s="4">
        <f t="shared" si="3"/>
        <v>1</v>
      </c>
      <c r="BK18" s="4">
        <f t="shared" si="4"/>
        <v>1</v>
      </c>
      <c r="BL18" s="4">
        <f t="shared" si="5"/>
        <v>1</v>
      </c>
      <c r="BM18" s="4">
        <f t="shared" si="6"/>
        <v>0</v>
      </c>
      <c r="BN18" s="4">
        <f t="shared" si="7"/>
        <v>1</v>
      </c>
      <c r="BO18" s="4">
        <f t="shared" si="8"/>
        <v>1</v>
      </c>
      <c r="BP18" s="4">
        <f t="shared" si="9"/>
        <v>1</v>
      </c>
      <c r="BQ18" s="4">
        <f t="shared" si="10"/>
        <v>1</v>
      </c>
      <c r="BR18" s="4">
        <f t="shared" si="11"/>
        <v>0</v>
      </c>
      <c r="BS18" s="4">
        <f t="shared" si="12"/>
        <v>1</v>
      </c>
      <c r="BT18" s="4">
        <f t="shared" si="13"/>
        <v>1</v>
      </c>
      <c r="BU18" s="4">
        <f t="shared" si="14"/>
        <v>1</v>
      </c>
      <c r="BV18" s="4">
        <f t="shared" si="15"/>
        <v>1</v>
      </c>
      <c r="BW18" s="4">
        <f t="shared" si="16"/>
        <v>0</v>
      </c>
      <c r="BX18" s="4">
        <f t="shared" si="17"/>
        <v>0</v>
      </c>
      <c r="BY18" s="4">
        <f t="shared" si="18"/>
        <v>1</v>
      </c>
      <c r="BZ18" s="4">
        <f t="shared" si="19"/>
        <v>1</v>
      </c>
      <c r="CA18" s="4">
        <f t="shared" si="20"/>
        <v>0</v>
      </c>
      <c r="CB18" s="4">
        <f t="shared" si="21"/>
        <v>1</v>
      </c>
      <c r="CC18" s="4">
        <f t="shared" si="22"/>
        <v>1</v>
      </c>
      <c r="CD18" s="4">
        <f t="shared" si="23"/>
        <v>0</v>
      </c>
      <c r="CE18" s="4">
        <f t="shared" si="24"/>
        <v>1</v>
      </c>
      <c r="CF18" s="4">
        <f t="shared" si="25"/>
        <v>1</v>
      </c>
      <c r="CG18" s="4">
        <f t="shared" si="26"/>
        <v>0</v>
      </c>
      <c r="CH18" s="4">
        <f t="shared" si="27"/>
        <v>1</v>
      </c>
      <c r="CI18" s="4">
        <f t="shared" si="28"/>
        <v>0</v>
      </c>
      <c r="CJ18" s="4">
        <f t="shared" si="29"/>
        <v>0</v>
      </c>
      <c r="CK18" s="4">
        <f t="shared" si="30"/>
        <v>1</v>
      </c>
      <c r="CL18" s="4">
        <f t="shared" si="31"/>
        <v>0</v>
      </c>
      <c r="CM18" s="4">
        <f t="shared" si="32"/>
        <v>0</v>
      </c>
      <c r="CN18" s="4">
        <f t="shared" si="33"/>
        <v>0</v>
      </c>
      <c r="CO18" s="4">
        <f t="shared" si="34"/>
        <v>0</v>
      </c>
      <c r="CP18" s="4">
        <f t="shared" si="35"/>
        <v>0</v>
      </c>
      <c r="CQ18" s="4">
        <f t="shared" si="36"/>
        <v>0</v>
      </c>
      <c r="CR18" s="83">
        <f>'por Contenidos'!AT10</f>
        <v>3</v>
      </c>
      <c r="CS18" s="61">
        <f t="shared" si="37"/>
        <v>1</v>
      </c>
      <c r="CT18" s="83">
        <f>'por Contenidos'!AU10</f>
        <v>4</v>
      </c>
      <c r="CU18" s="61">
        <f t="shared" si="38"/>
        <v>0.6666666666666666</v>
      </c>
      <c r="CV18" s="83">
        <f>'por Contenidos'!AV10</f>
        <v>6</v>
      </c>
      <c r="CW18" s="61">
        <f t="shared" si="39"/>
        <v>0.8571428571428571</v>
      </c>
      <c r="CX18" s="81">
        <f>'por Contenidos'!AW10</f>
        <v>5</v>
      </c>
      <c r="CY18" s="67">
        <f t="shared" si="40"/>
        <v>0.5555555555555556</v>
      </c>
      <c r="CZ18" s="81">
        <f>'por Contenidos'!AX10</f>
        <v>3</v>
      </c>
      <c r="DA18" s="67">
        <f t="shared" si="41"/>
        <v>0.6</v>
      </c>
      <c r="DB18" s="84">
        <f>'por Contenidos'!AY10</f>
        <v>21</v>
      </c>
      <c r="DC18" s="68">
        <f t="shared" si="2"/>
        <v>21</v>
      </c>
      <c r="DD18" s="69">
        <f t="shared" si="42"/>
        <v>0.7</v>
      </c>
      <c r="DE18" s="72"/>
      <c r="DF18" s="73"/>
    </row>
    <row r="19" spans="1:110" ht="15">
      <c r="A19" s="12" t="s">
        <v>88</v>
      </c>
      <c r="B19" s="135">
        <v>3</v>
      </c>
      <c r="C19" s="135">
        <v>4</v>
      </c>
      <c r="D19">
        <v>2</v>
      </c>
      <c r="E19" s="135">
        <v>1</v>
      </c>
      <c r="F19" s="135"/>
      <c r="G19" s="135">
        <v>4</v>
      </c>
      <c r="H19" s="135">
        <v>4</v>
      </c>
      <c r="I19" s="135">
        <v>1</v>
      </c>
      <c r="J19" s="135">
        <v>4</v>
      </c>
      <c r="K19" s="135">
        <v>4</v>
      </c>
      <c r="L19" s="135">
        <v>2</v>
      </c>
      <c r="M19" s="135">
        <v>3</v>
      </c>
      <c r="N19" s="135">
        <v>3</v>
      </c>
      <c r="O19" s="135">
        <v>2</v>
      </c>
      <c r="P19" s="135">
        <v>3</v>
      </c>
      <c r="Q19" s="135">
        <v>3</v>
      </c>
      <c r="R19" s="135">
        <v>1</v>
      </c>
      <c r="S19" s="135">
        <v>4</v>
      </c>
      <c r="T19" s="135">
        <v>1</v>
      </c>
      <c r="U19" s="135">
        <v>3</v>
      </c>
      <c r="V19" s="135">
        <v>2</v>
      </c>
      <c r="W19" s="135">
        <v>2</v>
      </c>
      <c r="X19" s="135">
        <v>4</v>
      </c>
      <c r="Y19" s="135">
        <v>1</v>
      </c>
      <c r="Z19" s="135">
        <v>3</v>
      </c>
      <c r="AA19" s="135">
        <v>1</v>
      </c>
      <c r="AB19" s="135">
        <v>4</v>
      </c>
      <c r="AC19" s="135">
        <v>4</v>
      </c>
      <c r="AD19" s="135">
        <v>4</v>
      </c>
      <c r="AE19" s="135">
        <v>1</v>
      </c>
      <c r="AF19" s="135"/>
      <c r="BH19" s="4">
        <f t="shared" si="3"/>
        <v>1</v>
      </c>
      <c r="BI19" s="4">
        <f t="shared" si="3"/>
        <v>1</v>
      </c>
      <c r="BJ19" s="4">
        <f t="shared" si="3"/>
        <v>1</v>
      </c>
      <c r="BK19" s="4">
        <f t="shared" si="4"/>
        <v>1</v>
      </c>
      <c r="BL19" s="4">
        <f t="shared" si="5"/>
        <v>0</v>
      </c>
      <c r="BM19" s="4">
        <f t="shared" si="6"/>
        <v>0</v>
      </c>
      <c r="BN19" s="4">
        <f t="shared" si="7"/>
        <v>1</v>
      </c>
      <c r="BO19" s="4">
        <f t="shared" si="8"/>
        <v>1</v>
      </c>
      <c r="BP19" s="4">
        <f t="shared" si="9"/>
        <v>1</v>
      </c>
      <c r="BQ19" s="4">
        <f t="shared" si="10"/>
        <v>0</v>
      </c>
      <c r="BR19" s="4">
        <f t="shared" si="11"/>
        <v>0</v>
      </c>
      <c r="BS19" s="4">
        <f t="shared" si="12"/>
        <v>1</v>
      </c>
      <c r="BT19" s="4">
        <f t="shared" si="13"/>
        <v>1</v>
      </c>
      <c r="BU19" s="4">
        <f t="shared" si="14"/>
        <v>1</v>
      </c>
      <c r="BV19" s="4">
        <f t="shared" si="15"/>
        <v>1</v>
      </c>
      <c r="BW19" s="4">
        <f t="shared" si="16"/>
        <v>0</v>
      </c>
      <c r="BX19" s="4">
        <f t="shared" si="17"/>
        <v>0</v>
      </c>
      <c r="BY19" s="4">
        <f t="shared" si="18"/>
        <v>1</v>
      </c>
      <c r="BZ19" s="4">
        <f t="shared" si="19"/>
        <v>1</v>
      </c>
      <c r="CA19" s="4">
        <f t="shared" si="20"/>
        <v>1</v>
      </c>
      <c r="CB19" s="4">
        <f t="shared" si="21"/>
        <v>1</v>
      </c>
      <c r="CC19" s="4">
        <f t="shared" si="22"/>
        <v>1</v>
      </c>
      <c r="CD19" s="4">
        <f t="shared" si="23"/>
        <v>1</v>
      </c>
      <c r="CE19" s="4">
        <f t="shared" si="24"/>
        <v>1</v>
      </c>
      <c r="CF19" s="4">
        <f t="shared" si="25"/>
        <v>1</v>
      </c>
      <c r="CG19" s="4">
        <f t="shared" si="26"/>
        <v>1</v>
      </c>
      <c r="CH19" s="4">
        <f t="shared" si="27"/>
        <v>0</v>
      </c>
      <c r="CI19" s="4">
        <f t="shared" si="28"/>
        <v>0</v>
      </c>
      <c r="CJ19" s="4">
        <f t="shared" si="29"/>
        <v>1</v>
      </c>
      <c r="CK19" s="4">
        <f t="shared" si="30"/>
        <v>0</v>
      </c>
      <c r="CL19" s="4">
        <f t="shared" si="31"/>
        <v>0</v>
      </c>
      <c r="CM19" s="4">
        <f t="shared" si="32"/>
        <v>0</v>
      </c>
      <c r="CN19" s="4">
        <f t="shared" si="33"/>
        <v>0</v>
      </c>
      <c r="CO19" s="4">
        <f t="shared" si="34"/>
        <v>0</v>
      </c>
      <c r="CP19" s="4">
        <f t="shared" si="35"/>
        <v>0</v>
      </c>
      <c r="CQ19" s="4">
        <f t="shared" si="36"/>
        <v>0</v>
      </c>
      <c r="CR19" s="83">
        <f>'por Contenidos'!AT11</f>
        <v>3</v>
      </c>
      <c r="CS19" s="61">
        <f t="shared" si="37"/>
        <v>1</v>
      </c>
      <c r="CT19" s="83">
        <f>'por Contenidos'!AU11</f>
        <v>4</v>
      </c>
      <c r="CU19" s="61">
        <f t="shared" si="38"/>
        <v>0.6666666666666666</v>
      </c>
      <c r="CV19" s="83">
        <f>'por Contenidos'!AV11</f>
        <v>5</v>
      </c>
      <c r="CW19" s="61">
        <f t="shared" si="39"/>
        <v>0.7142857142857143</v>
      </c>
      <c r="CX19" s="81">
        <f>'por Contenidos'!AW11</f>
        <v>7</v>
      </c>
      <c r="CY19" s="67">
        <f t="shared" si="40"/>
        <v>0.7777777777777778</v>
      </c>
      <c r="CZ19" s="81">
        <f>'por Contenidos'!AX11</f>
        <v>2</v>
      </c>
      <c r="DA19" s="67">
        <f t="shared" si="41"/>
        <v>0.4</v>
      </c>
      <c r="DB19" s="84">
        <f>'por Contenidos'!AY11</f>
        <v>21</v>
      </c>
      <c r="DC19" s="68">
        <f t="shared" si="2"/>
        <v>21</v>
      </c>
      <c r="DD19" s="69">
        <f t="shared" si="42"/>
        <v>0.7</v>
      </c>
      <c r="DE19" s="72"/>
      <c r="DF19" s="73"/>
    </row>
    <row r="20" spans="1:110" ht="15">
      <c r="A20" s="12" t="s">
        <v>89</v>
      </c>
      <c r="B20">
        <v>4</v>
      </c>
      <c r="C20">
        <v>4</v>
      </c>
      <c r="D20">
        <v>1</v>
      </c>
      <c r="E20">
        <v>1</v>
      </c>
      <c r="F20">
        <v>3</v>
      </c>
      <c r="G20">
        <v>4</v>
      </c>
      <c r="H20">
        <v>2</v>
      </c>
      <c r="I20">
        <v>1</v>
      </c>
      <c r="J20">
        <v>4</v>
      </c>
      <c r="K20">
        <v>3</v>
      </c>
      <c r="L20">
        <v>4</v>
      </c>
      <c r="M20">
        <v>3</v>
      </c>
      <c r="N20">
        <v>3</v>
      </c>
      <c r="O20">
        <v>4</v>
      </c>
      <c r="P20">
        <v>3</v>
      </c>
      <c r="Q20">
        <v>2</v>
      </c>
      <c r="R20">
        <v>1</v>
      </c>
      <c r="S20">
        <v>2</v>
      </c>
      <c r="T20">
        <v>1</v>
      </c>
      <c r="U20">
        <v>3</v>
      </c>
      <c r="V20">
        <v>2</v>
      </c>
      <c r="W20">
        <v>2</v>
      </c>
      <c r="X20">
        <v>1</v>
      </c>
      <c r="Y20">
        <v>2</v>
      </c>
      <c r="Z20">
        <v>3</v>
      </c>
      <c r="AA20">
        <v>1</v>
      </c>
      <c r="AB20">
        <v>4</v>
      </c>
      <c r="AC20">
        <v>3</v>
      </c>
      <c r="AD20">
        <v>4</v>
      </c>
      <c r="AE20">
        <v>4</v>
      </c>
      <c r="BH20" s="4">
        <v>0</v>
      </c>
      <c r="BI20" s="4">
        <f aca="true" t="shared" si="43" ref="BI20:BI46">IF(C20=C$14,1,0)</f>
        <v>1</v>
      </c>
      <c r="BJ20" s="4">
        <f aca="true" t="shared" si="44" ref="BJ20:BJ46">IF(D20=D$14,1,0)</f>
        <v>0</v>
      </c>
      <c r="BK20" s="4">
        <f t="shared" si="4"/>
        <v>1</v>
      </c>
      <c r="BL20" s="4">
        <f t="shared" si="5"/>
        <v>0</v>
      </c>
      <c r="BM20" s="4">
        <f t="shared" si="6"/>
        <v>0</v>
      </c>
      <c r="BN20" s="4">
        <f t="shared" si="7"/>
        <v>0</v>
      </c>
      <c r="BO20" s="4">
        <f t="shared" si="8"/>
        <v>1</v>
      </c>
      <c r="BP20" s="4">
        <f t="shared" si="9"/>
        <v>1</v>
      </c>
      <c r="BQ20" s="4">
        <f t="shared" si="10"/>
        <v>1</v>
      </c>
      <c r="BR20" s="4">
        <f t="shared" si="11"/>
        <v>1</v>
      </c>
      <c r="BS20" s="4">
        <f t="shared" si="12"/>
        <v>1</v>
      </c>
      <c r="BT20" s="4">
        <f t="shared" si="13"/>
        <v>1</v>
      </c>
      <c r="BU20" s="4">
        <f t="shared" si="14"/>
        <v>0</v>
      </c>
      <c r="BV20" s="4">
        <f t="shared" si="15"/>
        <v>1</v>
      </c>
      <c r="BW20" s="4">
        <f t="shared" si="16"/>
        <v>1</v>
      </c>
      <c r="BX20" s="4">
        <f t="shared" si="17"/>
        <v>0</v>
      </c>
      <c r="BY20" s="4">
        <f t="shared" si="18"/>
        <v>0</v>
      </c>
      <c r="BZ20" s="4">
        <f t="shared" si="19"/>
        <v>1</v>
      </c>
      <c r="CA20" s="4">
        <f t="shared" si="20"/>
        <v>1</v>
      </c>
      <c r="CB20" s="4">
        <f t="shared" si="21"/>
        <v>1</v>
      </c>
      <c r="CC20" s="4">
        <f t="shared" si="22"/>
        <v>1</v>
      </c>
      <c r="CD20" s="4">
        <f t="shared" si="23"/>
        <v>0</v>
      </c>
      <c r="CE20" s="4">
        <f t="shared" si="24"/>
        <v>0</v>
      </c>
      <c r="CF20" s="4">
        <f t="shared" si="25"/>
        <v>1</v>
      </c>
      <c r="CG20" s="4">
        <f t="shared" si="26"/>
        <v>1</v>
      </c>
      <c r="CH20" s="4">
        <f t="shared" si="27"/>
        <v>0</v>
      </c>
      <c r="CI20" s="4">
        <f t="shared" si="28"/>
        <v>0</v>
      </c>
      <c r="CJ20" s="4">
        <f t="shared" si="29"/>
        <v>1</v>
      </c>
      <c r="CK20" s="4">
        <f t="shared" si="30"/>
        <v>0</v>
      </c>
      <c r="CL20" s="4">
        <f t="shared" si="31"/>
        <v>0</v>
      </c>
      <c r="CM20" s="4">
        <f t="shared" si="32"/>
        <v>0</v>
      </c>
      <c r="CN20" s="4">
        <f t="shared" si="33"/>
        <v>0</v>
      </c>
      <c r="CO20" s="4">
        <f t="shared" si="34"/>
        <v>0</v>
      </c>
      <c r="CP20" s="4">
        <f t="shared" si="35"/>
        <v>0</v>
      </c>
      <c r="CQ20" s="4">
        <f t="shared" si="36"/>
        <v>0</v>
      </c>
      <c r="CR20" s="83">
        <f>'por Contenidos'!AT13</f>
        <v>2</v>
      </c>
      <c r="CS20" s="61">
        <f t="shared" si="37"/>
        <v>0.6666666666666666</v>
      </c>
      <c r="CT20" s="83">
        <f>'por Contenidos'!AU13</f>
        <v>3</v>
      </c>
      <c r="CU20" s="61">
        <f t="shared" si="38"/>
        <v>0.5</v>
      </c>
      <c r="CV20" s="83">
        <f>'por Contenidos'!AV13</f>
        <v>5</v>
      </c>
      <c r="CW20" s="61">
        <f t="shared" si="39"/>
        <v>0.7142857142857143</v>
      </c>
      <c r="CX20" s="81">
        <f>'por Contenidos'!AW13</f>
        <v>5</v>
      </c>
      <c r="CY20" s="67">
        <f t="shared" si="40"/>
        <v>0.5555555555555556</v>
      </c>
      <c r="CZ20" s="81">
        <f>'por Contenidos'!AX13</f>
        <v>2</v>
      </c>
      <c r="DA20" s="67">
        <f t="shared" si="41"/>
        <v>0.4</v>
      </c>
      <c r="DB20" s="84">
        <f>'por Contenidos'!AY13</f>
        <v>17</v>
      </c>
      <c r="DC20" s="68">
        <f t="shared" si="2"/>
        <v>17</v>
      </c>
      <c r="DD20" s="69">
        <f t="shared" si="42"/>
        <v>0.5666666666666667</v>
      </c>
      <c r="DE20" s="72"/>
      <c r="DF20" s="73"/>
    </row>
    <row r="21" spans="1:110" ht="15">
      <c r="A21" s="12" t="s">
        <v>90</v>
      </c>
      <c r="B21">
        <v>3</v>
      </c>
      <c r="C21">
        <v>4</v>
      </c>
      <c r="D21">
        <v>1</v>
      </c>
      <c r="E21">
        <v>2</v>
      </c>
      <c r="F21">
        <v>4</v>
      </c>
      <c r="G21">
        <v>3</v>
      </c>
      <c r="H21">
        <v>4</v>
      </c>
      <c r="I21">
        <v>1</v>
      </c>
      <c r="J21">
        <v>4</v>
      </c>
      <c r="K21">
        <v>4</v>
      </c>
      <c r="L21">
        <v>3</v>
      </c>
      <c r="M21">
        <v>3</v>
      </c>
      <c r="N21">
        <v>3</v>
      </c>
      <c r="O21">
        <v>3</v>
      </c>
      <c r="P21">
        <v>3</v>
      </c>
      <c r="Q21">
        <v>1</v>
      </c>
      <c r="R21">
        <v>4</v>
      </c>
      <c r="S21">
        <v>4</v>
      </c>
      <c r="T21">
        <v>1</v>
      </c>
      <c r="U21">
        <v>3</v>
      </c>
      <c r="V21">
        <v>2</v>
      </c>
      <c r="W21">
        <v>2</v>
      </c>
      <c r="X21">
        <v>1</v>
      </c>
      <c r="Y21">
        <v>3</v>
      </c>
      <c r="Z21">
        <v>3</v>
      </c>
      <c r="AA21">
        <v>1</v>
      </c>
      <c r="AB21">
        <v>4</v>
      </c>
      <c r="AC21">
        <v>4</v>
      </c>
      <c r="AD21">
        <v>4</v>
      </c>
      <c r="AE21">
        <v>2</v>
      </c>
      <c r="BH21" s="4">
        <v>0</v>
      </c>
      <c r="BI21" s="4">
        <f t="shared" si="43"/>
        <v>1</v>
      </c>
      <c r="BJ21" s="4">
        <f t="shared" si="44"/>
        <v>0</v>
      </c>
      <c r="BK21" s="4">
        <f t="shared" si="4"/>
        <v>0</v>
      </c>
      <c r="BL21" s="4">
        <f t="shared" si="5"/>
        <v>0</v>
      </c>
      <c r="BM21" s="4">
        <f t="shared" si="6"/>
        <v>1</v>
      </c>
      <c r="BN21" s="4">
        <f t="shared" si="7"/>
        <v>1</v>
      </c>
      <c r="BO21" s="4">
        <f t="shared" si="8"/>
        <v>1</v>
      </c>
      <c r="BP21" s="4">
        <f t="shared" si="9"/>
        <v>1</v>
      </c>
      <c r="BQ21" s="4">
        <f t="shared" si="10"/>
        <v>0</v>
      </c>
      <c r="BR21" s="4">
        <f t="shared" si="11"/>
        <v>0</v>
      </c>
      <c r="BS21" s="4">
        <f t="shared" si="12"/>
        <v>1</v>
      </c>
      <c r="BT21" s="4">
        <f t="shared" si="13"/>
        <v>1</v>
      </c>
      <c r="BU21" s="4">
        <f t="shared" si="14"/>
        <v>0</v>
      </c>
      <c r="BV21" s="4">
        <f t="shared" si="15"/>
        <v>1</v>
      </c>
      <c r="BW21" s="4">
        <f t="shared" si="16"/>
        <v>0</v>
      </c>
      <c r="BX21" s="4">
        <f t="shared" si="17"/>
        <v>0</v>
      </c>
      <c r="BY21" s="4">
        <f t="shared" si="18"/>
        <v>1</v>
      </c>
      <c r="BZ21" s="4">
        <f t="shared" si="19"/>
        <v>1</v>
      </c>
      <c r="CA21" s="4">
        <f t="shared" si="20"/>
        <v>1</v>
      </c>
      <c r="CB21" s="4">
        <f t="shared" si="21"/>
        <v>1</v>
      </c>
      <c r="CC21" s="4">
        <f t="shared" si="22"/>
        <v>1</v>
      </c>
      <c r="CD21" s="4">
        <f t="shared" si="23"/>
        <v>0</v>
      </c>
      <c r="CE21" s="4">
        <f t="shared" si="24"/>
        <v>0</v>
      </c>
      <c r="CF21" s="4">
        <f t="shared" si="25"/>
        <v>1</v>
      </c>
      <c r="CG21" s="4">
        <f t="shared" si="26"/>
        <v>1</v>
      </c>
      <c r="CH21" s="4">
        <f t="shared" si="27"/>
        <v>0</v>
      </c>
      <c r="CI21" s="4">
        <f t="shared" si="28"/>
        <v>0</v>
      </c>
      <c r="CJ21" s="4">
        <f t="shared" si="29"/>
        <v>1</v>
      </c>
      <c r="CK21" s="4">
        <f t="shared" si="30"/>
        <v>1</v>
      </c>
      <c r="CL21" s="4">
        <f t="shared" si="31"/>
        <v>0</v>
      </c>
      <c r="CM21" s="4">
        <f t="shared" si="32"/>
        <v>0</v>
      </c>
      <c r="CN21" s="4">
        <f t="shared" si="33"/>
        <v>0</v>
      </c>
      <c r="CO21" s="4">
        <f t="shared" si="34"/>
        <v>0</v>
      </c>
      <c r="CP21" s="4">
        <f t="shared" si="35"/>
        <v>0</v>
      </c>
      <c r="CQ21" s="4">
        <f t="shared" si="36"/>
        <v>0</v>
      </c>
      <c r="CR21" s="83">
        <f>'por Contenidos'!AT14</f>
        <v>1</v>
      </c>
      <c r="CS21" s="61">
        <f t="shared" si="37"/>
        <v>0.3333333333333333</v>
      </c>
      <c r="CT21" s="83">
        <f>'por Contenidos'!AU14</f>
        <v>5</v>
      </c>
      <c r="CU21" s="61">
        <f t="shared" si="38"/>
        <v>0.8333333333333334</v>
      </c>
      <c r="CV21" s="83">
        <f>'por Contenidos'!AV14</f>
        <v>3</v>
      </c>
      <c r="CW21" s="61">
        <f t="shared" si="39"/>
        <v>0.42857142857142855</v>
      </c>
      <c r="CX21" s="81">
        <f>'por Contenidos'!AW14</f>
        <v>5</v>
      </c>
      <c r="CY21" s="67">
        <f t="shared" si="40"/>
        <v>0.5555555555555556</v>
      </c>
      <c r="CZ21" s="81">
        <f>'por Contenidos'!AX14</f>
        <v>3</v>
      </c>
      <c r="DA21" s="67">
        <f t="shared" si="41"/>
        <v>0.6</v>
      </c>
      <c r="DB21" s="84">
        <f>'por Contenidos'!AY14</f>
        <v>17</v>
      </c>
      <c r="DC21" s="68">
        <f t="shared" si="2"/>
        <v>17</v>
      </c>
      <c r="DD21" s="69">
        <f t="shared" si="42"/>
        <v>0.5666666666666667</v>
      </c>
      <c r="DE21" s="72"/>
      <c r="DF21" s="73"/>
    </row>
    <row r="22" spans="1:110" ht="15">
      <c r="A22" s="12" t="s">
        <v>91</v>
      </c>
      <c r="B22">
        <v>3</v>
      </c>
      <c r="C22">
        <v>1</v>
      </c>
      <c r="D22">
        <v>1</v>
      </c>
      <c r="E22">
        <v>1</v>
      </c>
      <c r="F22">
        <v>1</v>
      </c>
      <c r="G22">
        <v>2</v>
      </c>
      <c r="H22">
        <v>4</v>
      </c>
      <c r="I22">
        <v>1</v>
      </c>
      <c r="J22">
        <v>4</v>
      </c>
      <c r="K22">
        <v>4</v>
      </c>
      <c r="L22">
        <v>4</v>
      </c>
      <c r="M22">
        <v>3</v>
      </c>
      <c r="N22">
        <v>3</v>
      </c>
      <c r="O22">
        <v>2</v>
      </c>
      <c r="P22">
        <v>3</v>
      </c>
      <c r="Q22">
        <v>1</v>
      </c>
      <c r="R22">
        <v>1</v>
      </c>
      <c r="S22">
        <v>4</v>
      </c>
      <c r="T22">
        <v>1</v>
      </c>
      <c r="U22">
        <v>3</v>
      </c>
      <c r="V22">
        <v>4</v>
      </c>
      <c r="W22">
        <v>2</v>
      </c>
      <c r="X22">
        <v>3</v>
      </c>
      <c r="Y22">
        <v>1</v>
      </c>
      <c r="Z22">
        <v>3</v>
      </c>
      <c r="AA22">
        <v>1</v>
      </c>
      <c r="AB22">
        <v>3</v>
      </c>
      <c r="AC22">
        <v>4</v>
      </c>
      <c r="AD22">
        <v>4</v>
      </c>
      <c r="AE22">
        <v>4</v>
      </c>
      <c r="BH22" s="4">
        <f aca="true" t="shared" si="45" ref="BH22:BH46">IF(B22=B$14,1,0)</f>
        <v>1</v>
      </c>
      <c r="BI22" s="4">
        <f t="shared" si="43"/>
        <v>0</v>
      </c>
      <c r="BJ22" s="4">
        <f t="shared" si="44"/>
        <v>0</v>
      </c>
      <c r="BK22" s="4">
        <f t="shared" si="4"/>
        <v>1</v>
      </c>
      <c r="BL22" s="4">
        <f t="shared" si="5"/>
        <v>0</v>
      </c>
      <c r="BM22" s="4">
        <f t="shared" si="6"/>
        <v>0</v>
      </c>
      <c r="BN22" s="4">
        <f t="shared" si="7"/>
        <v>1</v>
      </c>
      <c r="BO22" s="4">
        <f t="shared" si="8"/>
        <v>1</v>
      </c>
      <c r="BP22" s="4">
        <f t="shared" si="9"/>
        <v>1</v>
      </c>
      <c r="BQ22" s="4">
        <f t="shared" si="10"/>
        <v>0</v>
      </c>
      <c r="BR22" s="4">
        <f t="shared" si="11"/>
        <v>1</v>
      </c>
      <c r="BS22" s="4">
        <f t="shared" si="12"/>
        <v>1</v>
      </c>
      <c r="BT22" s="4">
        <f t="shared" si="13"/>
        <v>1</v>
      </c>
      <c r="BU22" s="4">
        <f t="shared" si="14"/>
        <v>1</v>
      </c>
      <c r="BV22" s="4">
        <f t="shared" si="15"/>
        <v>1</v>
      </c>
      <c r="BW22" s="4">
        <f t="shared" si="16"/>
        <v>0</v>
      </c>
      <c r="BX22" s="4">
        <f t="shared" si="17"/>
        <v>0</v>
      </c>
      <c r="BY22" s="4">
        <f t="shared" si="18"/>
        <v>1</v>
      </c>
      <c r="BZ22" s="4">
        <f t="shared" si="19"/>
        <v>1</v>
      </c>
      <c r="CA22" s="4">
        <f t="shared" si="20"/>
        <v>1</v>
      </c>
      <c r="CB22" s="4">
        <f t="shared" si="21"/>
        <v>0</v>
      </c>
      <c r="CC22" s="4">
        <f t="shared" si="22"/>
        <v>1</v>
      </c>
      <c r="CD22" s="4">
        <f t="shared" si="23"/>
        <v>0</v>
      </c>
      <c r="CE22" s="4">
        <f t="shared" si="24"/>
        <v>1</v>
      </c>
      <c r="CF22" s="4">
        <f t="shared" si="25"/>
        <v>1</v>
      </c>
      <c r="CG22" s="4">
        <f t="shared" si="26"/>
        <v>1</v>
      </c>
      <c r="CH22" s="4">
        <f t="shared" si="27"/>
        <v>1</v>
      </c>
      <c r="CI22" s="4">
        <f t="shared" si="28"/>
        <v>0</v>
      </c>
      <c r="CJ22" s="4">
        <f t="shared" si="29"/>
        <v>1</v>
      </c>
      <c r="CK22" s="4">
        <f t="shared" si="30"/>
        <v>0</v>
      </c>
      <c r="CL22" s="4">
        <f t="shared" si="31"/>
        <v>0</v>
      </c>
      <c r="CM22" s="4">
        <f t="shared" si="32"/>
        <v>0</v>
      </c>
      <c r="CN22" s="4">
        <f t="shared" si="33"/>
        <v>0</v>
      </c>
      <c r="CO22" s="4">
        <f t="shared" si="34"/>
        <v>0</v>
      </c>
      <c r="CP22" s="4">
        <f t="shared" si="35"/>
        <v>0</v>
      </c>
      <c r="CQ22" s="4">
        <f t="shared" si="36"/>
        <v>0</v>
      </c>
      <c r="CR22" s="83">
        <f>'por Contenidos'!AT15</f>
        <v>2</v>
      </c>
      <c r="CS22" s="61">
        <f t="shared" si="37"/>
        <v>0.6666666666666666</v>
      </c>
      <c r="CT22" s="83">
        <f>'por Contenidos'!AU15</f>
        <v>4</v>
      </c>
      <c r="CU22" s="61">
        <f t="shared" si="38"/>
        <v>0.6666666666666666</v>
      </c>
      <c r="CV22" s="83">
        <f>'por Contenidos'!AV15</f>
        <v>5</v>
      </c>
      <c r="CW22" s="61">
        <f t="shared" si="39"/>
        <v>0.7142857142857143</v>
      </c>
      <c r="CX22" s="81">
        <f>'por Contenidos'!AW15</f>
        <v>5</v>
      </c>
      <c r="CY22" s="67">
        <f t="shared" si="40"/>
        <v>0.5555555555555556</v>
      </c>
      <c r="CZ22" s="81">
        <f>'por Contenidos'!AX15</f>
        <v>3</v>
      </c>
      <c r="DA22" s="67">
        <f t="shared" si="41"/>
        <v>0.6</v>
      </c>
      <c r="DB22" s="84">
        <f>'por Contenidos'!AY15</f>
        <v>19</v>
      </c>
      <c r="DC22" s="68">
        <f t="shared" si="2"/>
        <v>19</v>
      </c>
      <c r="DD22" s="69">
        <f t="shared" si="42"/>
        <v>0.6333333333333333</v>
      </c>
      <c r="DE22" s="72"/>
      <c r="DF22" s="73"/>
    </row>
    <row r="23" spans="1:110" ht="15">
      <c r="A23" s="12" t="s">
        <v>92</v>
      </c>
      <c r="B23">
        <v>3</v>
      </c>
      <c r="C23">
        <v>4</v>
      </c>
      <c r="D23">
        <v>2</v>
      </c>
      <c r="E23">
        <v>1</v>
      </c>
      <c r="F23">
        <v>1</v>
      </c>
      <c r="G23">
        <v>2</v>
      </c>
      <c r="H23">
        <v>4</v>
      </c>
      <c r="I23">
        <v>1</v>
      </c>
      <c r="J23">
        <v>2</v>
      </c>
      <c r="K23">
        <v>4</v>
      </c>
      <c r="M23">
        <v>3</v>
      </c>
      <c r="N23">
        <v>2</v>
      </c>
      <c r="O23">
        <v>1</v>
      </c>
      <c r="P23">
        <v>3</v>
      </c>
      <c r="Q23">
        <v>4</v>
      </c>
      <c r="R23">
        <v>1</v>
      </c>
      <c r="S23">
        <v>4</v>
      </c>
      <c r="T23">
        <v>1</v>
      </c>
      <c r="U23">
        <v>4</v>
      </c>
      <c r="V23">
        <v>2</v>
      </c>
      <c r="W23">
        <v>2</v>
      </c>
      <c r="X23">
        <v>3</v>
      </c>
      <c r="Y23">
        <v>4</v>
      </c>
      <c r="Z23">
        <v>1</v>
      </c>
      <c r="AA23">
        <v>3</v>
      </c>
      <c r="AB23">
        <v>1</v>
      </c>
      <c r="AC23">
        <v>4</v>
      </c>
      <c r="AD23">
        <v>1</v>
      </c>
      <c r="AE23">
        <v>2</v>
      </c>
      <c r="BH23" s="4">
        <f t="shared" si="45"/>
        <v>1</v>
      </c>
      <c r="BI23" s="4">
        <f t="shared" si="43"/>
        <v>1</v>
      </c>
      <c r="BJ23" s="4">
        <f t="shared" si="44"/>
        <v>1</v>
      </c>
      <c r="BK23" s="4">
        <f t="shared" si="4"/>
        <v>1</v>
      </c>
      <c r="BL23" s="4">
        <f t="shared" si="5"/>
        <v>0</v>
      </c>
      <c r="BM23" s="4">
        <f t="shared" si="6"/>
        <v>0</v>
      </c>
      <c r="BN23" s="4">
        <f t="shared" si="7"/>
        <v>1</v>
      </c>
      <c r="BO23" s="4">
        <f t="shared" si="8"/>
        <v>1</v>
      </c>
      <c r="BP23" s="4">
        <f t="shared" si="9"/>
        <v>0</v>
      </c>
      <c r="BQ23" s="4">
        <f t="shared" si="10"/>
        <v>0</v>
      </c>
      <c r="BR23" s="4">
        <f t="shared" si="11"/>
        <v>0</v>
      </c>
      <c r="BS23" s="4">
        <f t="shared" si="12"/>
        <v>1</v>
      </c>
      <c r="BT23" s="4">
        <f t="shared" si="13"/>
        <v>0</v>
      </c>
      <c r="BU23" s="4">
        <f t="shared" si="14"/>
        <v>0</v>
      </c>
      <c r="BV23" s="4">
        <f t="shared" si="15"/>
        <v>1</v>
      </c>
      <c r="BW23" s="4">
        <f t="shared" si="16"/>
        <v>0</v>
      </c>
      <c r="BX23" s="4">
        <f t="shared" si="17"/>
        <v>0</v>
      </c>
      <c r="BY23" s="4">
        <f t="shared" si="18"/>
        <v>1</v>
      </c>
      <c r="BZ23" s="4">
        <f t="shared" si="19"/>
        <v>1</v>
      </c>
      <c r="CA23" s="4">
        <f t="shared" si="20"/>
        <v>0</v>
      </c>
      <c r="CB23" s="4">
        <f t="shared" si="21"/>
        <v>1</v>
      </c>
      <c r="CC23" s="4">
        <f t="shared" si="22"/>
        <v>1</v>
      </c>
      <c r="CD23" s="4">
        <f t="shared" si="23"/>
        <v>0</v>
      </c>
      <c r="CE23" s="4">
        <f t="shared" si="24"/>
        <v>0</v>
      </c>
      <c r="CF23" s="4">
        <f t="shared" si="25"/>
        <v>0</v>
      </c>
      <c r="CG23" s="4">
        <f t="shared" si="26"/>
        <v>0</v>
      </c>
      <c r="CH23" s="4">
        <f t="shared" si="27"/>
        <v>0</v>
      </c>
      <c r="CI23" s="4">
        <f t="shared" si="28"/>
        <v>0</v>
      </c>
      <c r="CJ23" s="4">
        <f t="shared" si="29"/>
        <v>0</v>
      </c>
      <c r="CK23" s="4">
        <f t="shared" si="30"/>
        <v>1</v>
      </c>
      <c r="CL23" s="4">
        <f t="shared" si="31"/>
        <v>0</v>
      </c>
      <c r="CM23" s="4">
        <f t="shared" si="32"/>
        <v>0</v>
      </c>
      <c r="CN23" s="4">
        <f t="shared" si="33"/>
        <v>0</v>
      </c>
      <c r="CO23" s="4">
        <f t="shared" si="34"/>
        <v>0</v>
      </c>
      <c r="CP23" s="4">
        <f t="shared" si="35"/>
        <v>0</v>
      </c>
      <c r="CQ23" s="4">
        <f t="shared" si="36"/>
        <v>0</v>
      </c>
      <c r="CR23" s="83">
        <f>'por Contenidos'!AT16</f>
        <v>3</v>
      </c>
      <c r="CS23" s="61">
        <f t="shared" si="37"/>
        <v>1</v>
      </c>
      <c r="CT23" s="83">
        <f>'por Contenidos'!AU16</f>
        <v>2</v>
      </c>
      <c r="CU23" s="61">
        <f t="shared" si="38"/>
        <v>0.3333333333333333</v>
      </c>
      <c r="CV23" s="83">
        <f>'por Contenidos'!AV16</f>
        <v>3</v>
      </c>
      <c r="CW23" s="61">
        <f t="shared" si="39"/>
        <v>0.42857142857142855</v>
      </c>
      <c r="CX23" s="81">
        <f>'por Contenidos'!AW16</f>
        <v>4</v>
      </c>
      <c r="CY23" s="67">
        <f t="shared" si="40"/>
        <v>0.4444444444444444</v>
      </c>
      <c r="CZ23" s="81">
        <f>'por Contenidos'!AX16</f>
        <v>1</v>
      </c>
      <c r="DA23" s="67">
        <f t="shared" si="41"/>
        <v>0.2</v>
      </c>
      <c r="DB23" s="84">
        <f>'por Contenidos'!AY16</f>
        <v>13</v>
      </c>
      <c r="DC23" s="68">
        <f t="shared" si="2"/>
        <v>13</v>
      </c>
      <c r="DD23" s="69">
        <f t="shared" si="42"/>
        <v>0.43333333333333335</v>
      </c>
      <c r="DE23" s="72"/>
      <c r="DF23" s="73"/>
    </row>
    <row r="24" spans="1:110" ht="15">
      <c r="A24" s="12" t="s">
        <v>93</v>
      </c>
      <c r="B24">
        <v>3</v>
      </c>
      <c r="C24">
        <v>4</v>
      </c>
      <c r="D24">
        <v>2</v>
      </c>
      <c r="E24">
        <v>1</v>
      </c>
      <c r="F24">
        <v>1</v>
      </c>
      <c r="G24">
        <v>2</v>
      </c>
      <c r="H24">
        <v>4</v>
      </c>
      <c r="I24">
        <v>1</v>
      </c>
      <c r="J24">
        <v>4</v>
      </c>
      <c r="K24">
        <v>3</v>
      </c>
      <c r="L24">
        <v>3</v>
      </c>
      <c r="M24">
        <v>3</v>
      </c>
      <c r="N24">
        <v>3</v>
      </c>
      <c r="O24">
        <v>2</v>
      </c>
      <c r="P24">
        <v>3</v>
      </c>
      <c r="Q24">
        <v>3</v>
      </c>
      <c r="R24">
        <v>1</v>
      </c>
      <c r="S24">
        <v>4</v>
      </c>
      <c r="T24">
        <v>1</v>
      </c>
      <c r="U24">
        <v>3</v>
      </c>
      <c r="V24">
        <v>2</v>
      </c>
      <c r="W24">
        <v>2</v>
      </c>
      <c r="X24">
        <v>4</v>
      </c>
      <c r="Y24">
        <v>1</v>
      </c>
      <c r="Z24">
        <v>3</v>
      </c>
      <c r="AA24">
        <v>4</v>
      </c>
      <c r="AB24">
        <v>4</v>
      </c>
      <c r="AC24">
        <v>4</v>
      </c>
      <c r="AD24">
        <v>4</v>
      </c>
      <c r="AE24">
        <v>1</v>
      </c>
      <c r="BH24" s="4">
        <f t="shared" si="45"/>
        <v>1</v>
      </c>
      <c r="BI24" s="4">
        <f t="shared" si="43"/>
        <v>1</v>
      </c>
      <c r="BJ24" s="4">
        <f t="shared" si="44"/>
        <v>1</v>
      </c>
      <c r="BK24" s="4">
        <f t="shared" si="4"/>
        <v>1</v>
      </c>
      <c r="BL24" s="4">
        <f t="shared" si="5"/>
        <v>0</v>
      </c>
      <c r="BM24" s="4">
        <f t="shared" si="6"/>
        <v>0</v>
      </c>
      <c r="BN24" s="4">
        <f t="shared" si="7"/>
        <v>1</v>
      </c>
      <c r="BO24" s="4">
        <f t="shared" si="8"/>
        <v>1</v>
      </c>
      <c r="BP24" s="4">
        <f t="shared" si="9"/>
        <v>1</v>
      </c>
      <c r="BQ24" s="4">
        <f t="shared" si="10"/>
        <v>1</v>
      </c>
      <c r="BR24" s="4">
        <f t="shared" si="11"/>
        <v>0</v>
      </c>
      <c r="BS24" s="4">
        <f t="shared" si="12"/>
        <v>1</v>
      </c>
      <c r="BT24" s="4">
        <f t="shared" si="13"/>
        <v>1</v>
      </c>
      <c r="BU24" s="4">
        <f t="shared" si="14"/>
        <v>1</v>
      </c>
      <c r="BV24" s="4">
        <f t="shared" si="15"/>
        <v>1</v>
      </c>
      <c r="BW24" s="4">
        <f t="shared" si="16"/>
        <v>0</v>
      </c>
      <c r="BX24" s="4">
        <f t="shared" si="17"/>
        <v>0</v>
      </c>
      <c r="BY24" s="4">
        <f t="shared" si="18"/>
        <v>1</v>
      </c>
      <c r="BZ24" s="4">
        <f t="shared" si="19"/>
        <v>1</v>
      </c>
      <c r="CA24" s="4">
        <f t="shared" si="20"/>
        <v>1</v>
      </c>
      <c r="CB24" s="4">
        <f t="shared" si="21"/>
        <v>1</v>
      </c>
      <c r="CC24" s="4">
        <f t="shared" si="22"/>
        <v>1</v>
      </c>
      <c r="CD24" s="4">
        <f t="shared" si="23"/>
        <v>1</v>
      </c>
      <c r="CE24" s="4">
        <f t="shared" si="24"/>
        <v>1</v>
      </c>
      <c r="CF24" s="4">
        <f t="shared" si="25"/>
        <v>1</v>
      </c>
      <c r="CG24" s="4">
        <f t="shared" si="26"/>
        <v>0</v>
      </c>
      <c r="CH24" s="4">
        <f t="shared" si="27"/>
        <v>0</v>
      </c>
      <c r="CI24" s="4">
        <f t="shared" si="28"/>
        <v>0</v>
      </c>
      <c r="CJ24" s="4">
        <f t="shared" si="29"/>
        <v>1</v>
      </c>
      <c r="CK24" s="4">
        <f t="shared" si="30"/>
        <v>0</v>
      </c>
      <c r="CL24" s="4">
        <f t="shared" si="31"/>
        <v>0</v>
      </c>
      <c r="CM24" s="4">
        <f t="shared" si="32"/>
        <v>0</v>
      </c>
      <c r="CN24" s="4">
        <f t="shared" si="33"/>
        <v>0</v>
      </c>
      <c r="CO24" s="4">
        <f t="shared" si="34"/>
        <v>0</v>
      </c>
      <c r="CP24" s="4">
        <f t="shared" si="35"/>
        <v>0</v>
      </c>
      <c r="CQ24" s="4">
        <f t="shared" si="36"/>
        <v>0</v>
      </c>
      <c r="CR24" s="83">
        <f>'por Contenidos'!AT17</f>
        <v>3</v>
      </c>
      <c r="CS24" s="61">
        <f t="shared" si="37"/>
        <v>1</v>
      </c>
      <c r="CT24" s="83">
        <f>'por Contenidos'!AU17</f>
        <v>4</v>
      </c>
      <c r="CU24" s="61">
        <f t="shared" si="38"/>
        <v>0.6666666666666666</v>
      </c>
      <c r="CV24" s="83">
        <f>'por Contenidos'!AV17</f>
        <v>6</v>
      </c>
      <c r="CW24" s="61">
        <f t="shared" si="39"/>
        <v>0.8571428571428571</v>
      </c>
      <c r="CX24" s="81">
        <f>'por Contenidos'!AW17</f>
        <v>7</v>
      </c>
      <c r="CY24" s="67">
        <f t="shared" si="40"/>
        <v>0.7777777777777778</v>
      </c>
      <c r="CZ24" s="81">
        <f>'por Contenidos'!AX17</f>
        <v>1</v>
      </c>
      <c r="DA24" s="67">
        <f t="shared" si="41"/>
        <v>0.2</v>
      </c>
      <c r="DB24" s="84">
        <f>'por Contenidos'!AY17</f>
        <v>21</v>
      </c>
      <c r="DC24" s="68">
        <f t="shared" si="2"/>
        <v>21</v>
      </c>
      <c r="DD24" s="69">
        <f t="shared" si="42"/>
        <v>0.7</v>
      </c>
      <c r="DE24" s="72"/>
      <c r="DF24" s="73"/>
    </row>
    <row r="25" spans="1:110" ht="15">
      <c r="A25" s="12"/>
      <c r="B25">
        <v>3</v>
      </c>
      <c r="C25">
        <v>4</v>
      </c>
      <c r="D25">
        <v>2</v>
      </c>
      <c r="E25">
        <v>1</v>
      </c>
      <c r="F25">
        <v>2</v>
      </c>
      <c r="G25">
        <v>3</v>
      </c>
      <c r="H25">
        <v>4</v>
      </c>
      <c r="I25">
        <v>1</v>
      </c>
      <c r="J25">
        <v>1</v>
      </c>
      <c r="K25">
        <v>4</v>
      </c>
      <c r="L25">
        <v>4</v>
      </c>
      <c r="M25">
        <v>3</v>
      </c>
      <c r="N25">
        <v>3</v>
      </c>
      <c r="O25">
        <v>2</v>
      </c>
      <c r="P25">
        <v>3</v>
      </c>
      <c r="Q25">
        <v>2</v>
      </c>
      <c r="R25">
        <v>2</v>
      </c>
      <c r="S25">
        <v>4</v>
      </c>
      <c r="T25">
        <v>1</v>
      </c>
      <c r="U25">
        <v>3</v>
      </c>
      <c r="V25">
        <v>2</v>
      </c>
      <c r="W25">
        <v>2</v>
      </c>
      <c r="X25">
        <v>4</v>
      </c>
      <c r="Y25">
        <v>4</v>
      </c>
      <c r="Z25">
        <v>3</v>
      </c>
      <c r="AA25">
        <v>4</v>
      </c>
      <c r="AB25">
        <v>3</v>
      </c>
      <c r="AC25">
        <v>4</v>
      </c>
      <c r="AD25">
        <v>4</v>
      </c>
      <c r="AE25">
        <v>1</v>
      </c>
      <c r="BH25" s="4">
        <f t="shared" si="45"/>
        <v>1</v>
      </c>
      <c r="BI25" s="4">
        <f t="shared" si="43"/>
        <v>1</v>
      </c>
      <c r="BJ25" s="4">
        <f t="shared" si="44"/>
        <v>1</v>
      </c>
      <c r="BK25" s="4">
        <f t="shared" si="4"/>
        <v>1</v>
      </c>
      <c r="BL25" s="4">
        <f t="shared" si="5"/>
        <v>1</v>
      </c>
      <c r="BM25" s="4">
        <f t="shared" si="6"/>
        <v>1</v>
      </c>
      <c r="BN25" s="4">
        <f t="shared" si="7"/>
        <v>1</v>
      </c>
      <c r="BO25" s="4">
        <f t="shared" si="8"/>
        <v>1</v>
      </c>
      <c r="BP25" s="4">
        <f t="shared" si="9"/>
        <v>0</v>
      </c>
      <c r="BQ25" s="4">
        <f t="shared" si="10"/>
        <v>0</v>
      </c>
      <c r="BR25" s="4">
        <f t="shared" si="11"/>
        <v>1</v>
      </c>
      <c r="BS25" s="4">
        <f t="shared" si="12"/>
        <v>1</v>
      </c>
      <c r="BT25" s="4">
        <f t="shared" si="13"/>
        <v>1</v>
      </c>
      <c r="BU25" s="4">
        <f t="shared" si="14"/>
        <v>1</v>
      </c>
      <c r="BV25" s="4">
        <f t="shared" si="15"/>
        <v>1</v>
      </c>
      <c r="BW25" s="4">
        <f t="shared" si="16"/>
        <v>1</v>
      </c>
      <c r="BX25" s="4">
        <f t="shared" si="17"/>
        <v>1</v>
      </c>
      <c r="BY25" s="4">
        <f t="shared" si="18"/>
        <v>1</v>
      </c>
      <c r="BZ25" s="4">
        <f t="shared" si="19"/>
        <v>1</v>
      </c>
      <c r="CA25" s="4">
        <f t="shared" si="20"/>
        <v>1</v>
      </c>
      <c r="CB25" s="4">
        <f t="shared" si="21"/>
        <v>1</v>
      </c>
      <c r="CC25" s="4">
        <f t="shared" si="22"/>
        <v>1</v>
      </c>
      <c r="CD25" s="4">
        <f t="shared" si="23"/>
        <v>1</v>
      </c>
      <c r="CE25" s="4">
        <f t="shared" si="24"/>
        <v>0</v>
      </c>
      <c r="CF25" s="4">
        <f t="shared" si="25"/>
        <v>1</v>
      </c>
      <c r="CG25" s="4">
        <f t="shared" si="26"/>
        <v>0</v>
      </c>
      <c r="CH25" s="4">
        <f t="shared" si="27"/>
        <v>1</v>
      </c>
      <c r="CI25" s="4">
        <f t="shared" si="28"/>
        <v>0</v>
      </c>
      <c r="CJ25" s="4">
        <f t="shared" si="29"/>
        <v>1</v>
      </c>
      <c r="CK25" s="4">
        <f t="shared" si="30"/>
        <v>0</v>
      </c>
      <c r="CL25" s="4">
        <f t="shared" si="31"/>
        <v>0</v>
      </c>
      <c r="CM25" s="4">
        <f t="shared" si="32"/>
        <v>0</v>
      </c>
      <c r="CN25" s="4">
        <f t="shared" si="33"/>
        <v>0</v>
      </c>
      <c r="CO25" s="4">
        <f t="shared" si="34"/>
        <v>0</v>
      </c>
      <c r="CP25" s="4">
        <f t="shared" si="35"/>
        <v>0</v>
      </c>
      <c r="CQ25" s="4">
        <f t="shared" si="36"/>
        <v>0</v>
      </c>
      <c r="CR25" s="83">
        <f>'por Contenidos'!AT18</f>
        <v>3</v>
      </c>
      <c r="CS25" s="61">
        <f t="shared" si="37"/>
        <v>1</v>
      </c>
      <c r="CT25" s="83">
        <f>'por Contenidos'!AU18</f>
        <v>5</v>
      </c>
      <c r="CU25" s="61">
        <f t="shared" si="38"/>
        <v>0.8333333333333334</v>
      </c>
      <c r="CV25" s="83">
        <f>'por Contenidos'!AV18</f>
        <v>6</v>
      </c>
      <c r="CW25" s="61">
        <f t="shared" si="39"/>
        <v>0.8571428571428571</v>
      </c>
      <c r="CX25" s="81">
        <f>'por Contenidos'!AW18</f>
        <v>8</v>
      </c>
      <c r="CY25" s="67">
        <f t="shared" si="40"/>
        <v>0.8888888888888888</v>
      </c>
      <c r="CZ25" s="81">
        <f>'por Contenidos'!AX18</f>
        <v>2</v>
      </c>
      <c r="DA25" s="67">
        <f t="shared" si="41"/>
        <v>0.4</v>
      </c>
      <c r="DB25" s="84">
        <f>'por Contenidos'!AY18</f>
        <v>24</v>
      </c>
      <c r="DC25" s="68">
        <f t="shared" si="2"/>
        <v>24</v>
      </c>
      <c r="DD25" s="69">
        <f t="shared" si="42"/>
        <v>0.8</v>
      </c>
      <c r="DE25" s="72"/>
      <c r="DF25" s="73"/>
    </row>
    <row r="26" spans="1:110" ht="15">
      <c r="A26" s="12"/>
      <c r="B26">
        <v>3</v>
      </c>
      <c r="C26">
        <v>4</v>
      </c>
      <c r="D26">
        <v>1</v>
      </c>
      <c r="E26">
        <v>4</v>
      </c>
      <c r="F26">
        <v>4</v>
      </c>
      <c r="G26">
        <v>3</v>
      </c>
      <c r="H26">
        <v>4</v>
      </c>
      <c r="I26">
        <v>4</v>
      </c>
      <c r="J26">
        <v>1</v>
      </c>
      <c r="K26">
        <v>3</v>
      </c>
      <c r="L26">
        <v>4</v>
      </c>
      <c r="M26">
        <v>3</v>
      </c>
      <c r="N26">
        <v>3</v>
      </c>
      <c r="O26">
        <v>2</v>
      </c>
      <c r="P26">
        <v>4</v>
      </c>
      <c r="Q26">
        <v>3</v>
      </c>
      <c r="R26">
        <v>2</v>
      </c>
      <c r="S26">
        <v>1</v>
      </c>
      <c r="T26">
        <v>3</v>
      </c>
      <c r="U26">
        <v>2</v>
      </c>
      <c r="V26">
        <v>4</v>
      </c>
      <c r="W26">
        <v>3</v>
      </c>
      <c r="X26">
        <v>4</v>
      </c>
      <c r="Y26">
        <v>3</v>
      </c>
      <c r="Z26">
        <v>1</v>
      </c>
      <c r="AA26">
        <v>2</v>
      </c>
      <c r="AB26">
        <v>3</v>
      </c>
      <c r="AC26">
        <v>4</v>
      </c>
      <c r="AD26">
        <v>1</v>
      </c>
      <c r="AE26">
        <v>2</v>
      </c>
      <c r="BH26" s="4">
        <f t="shared" si="45"/>
        <v>1</v>
      </c>
      <c r="BI26" s="4">
        <f t="shared" si="43"/>
        <v>1</v>
      </c>
      <c r="BJ26" s="4">
        <f t="shared" si="44"/>
        <v>0</v>
      </c>
      <c r="BK26" s="4">
        <f t="shared" si="4"/>
        <v>0</v>
      </c>
      <c r="BL26" s="4">
        <f t="shared" si="5"/>
        <v>0</v>
      </c>
      <c r="BM26" s="4">
        <f t="shared" si="6"/>
        <v>1</v>
      </c>
      <c r="BN26" s="4">
        <f t="shared" si="7"/>
        <v>1</v>
      </c>
      <c r="BO26" s="4">
        <f t="shared" si="8"/>
        <v>0</v>
      </c>
      <c r="BP26" s="4">
        <f t="shared" si="9"/>
        <v>0</v>
      </c>
      <c r="BQ26" s="4">
        <f t="shared" si="10"/>
        <v>1</v>
      </c>
      <c r="BR26" s="4">
        <f t="shared" si="11"/>
        <v>1</v>
      </c>
      <c r="BS26" s="4">
        <f t="shared" si="12"/>
        <v>1</v>
      </c>
      <c r="BT26" s="4">
        <f t="shared" si="13"/>
        <v>1</v>
      </c>
      <c r="BU26" s="4">
        <f t="shared" si="14"/>
        <v>1</v>
      </c>
      <c r="BV26" s="4">
        <f t="shared" si="15"/>
        <v>0</v>
      </c>
      <c r="BW26" s="4">
        <f t="shared" si="16"/>
        <v>0</v>
      </c>
      <c r="BX26" s="4">
        <f t="shared" si="17"/>
        <v>1</v>
      </c>
      <c r="BY26" s="4">
        <f t="shared" si="18"/>
        <v>0</v>
      </c>
      <c r="BZ26" s="4">
        <f t="shared" si="19"/>
        <v>0</v>
      </c>
      <c r="CA26" s="4">
        <f t="shared" si="20"/>
        <v>0</v>
      </c>
      <c r="CB26" s="4">
        <f t="shared" si="21"/>
        <v>0</v>
      </c>
      <c r="CC26" s="4">
        <f t="shared" si="22"/>
        <v>0</v>
      </c>
      <c r="CD26" s="4">
        <f t="shared" si="23"/>
        <v>1</v>
      </c>
      <c r="CE26" s="4">
        <f t="shared" si="24"/>
        <v>0</v>
      </c>
      <c r="CF26" s="4">
        <f t="shared" si="25"/>
        <v>0</v>
      </c>
      <c r="CG26" s="4">
        <f t="shared" si="26"/>
        <v>0</v>
      </c>
      <c r="CH26" s="4">
        <f t="shared" si="27"/>
        <v>1</v>
      </c>
      <c r="CI26" s="4">
        <f t="shared" si="28"/>
        <v>0</v>
      </c>
      <c r="CJ26" s="4">
        <f t="shared" si="29"/>
        <v>0</v>
      </c>
      <c r="CK26" s="4">
        <f t="shared" si="30"/>
        <v>1</v>
      </c>
      <c r="CL26" s="4">
        <f t="shared" si="31"/>
        <v>0</v>
      </c>
      <c r="CM26" s="4">
        <f t="shared" si="32"/>
        <v>0</v>
      </c>
      <c r="CN26" s="4">
        <f t="shared" si="33"/>
        <v>0</v>
      </c>
      <c r="CO26" s="4">
        <f t="shared" si="34"/>
        <v>0</v>
      </c>
      <c r="CP26" s="4">
        <f t="shared" si="35"/>
        <v>0</v>
      </c>
      <c r="CQ26" s="4">
        <f t="shared" si="36"/>
        <v>0</v>
      </c>
      <c r="CR26" s="83">
        <f>'por Contenidos'!AT20</f>
        <v>2</v>
      </c>
      <c r="CS26" s="61">
        <f t="shared" si="37"/>
        <v>0.6666666666666666</v>
      </c>
      <c r="CT26" s="83">
        <f>'por Contenidos'!AU20</f>
        <v>3</v>
      </c>
      <c r="CU26" s="61">
        <f t="shared" si="38"/>
        <v>0.5</v>
      </c>
      <c r="CV26" s="83">
        <f>'por Contenidos'!AV20</f>
        <v>4</v>
      </c>
      <c r="CW26" s="61">
        <f t="shared" si="39"/>
        <v>0.5714285714285714</v>
      </c>
      <c r="CX26" s="81">
        <f>'por Contenidos'!AW20</f>
        <v>2</v>
      </c>
      <c r="CY26" s="67">
        <f t="shared" si="40"/>
        <v>0.2222222222222222</v>
      </c>
      <c r="CZ26" s="81">
        <f>'por Contenidos'!AX20</f>
        <v>2</v>
      </c>
      <c r="DA26" s="67">
        <f t="shared" si="41"/>
        <v>0.4</v>
      </c>
      <c r="DB26" s="84">
        <f>'por Contenidos'!AY20</f>
        <v>13</v>
      </c>
      <c r="DC26" s="68">
        <f t="shared" si="2"/>
        <v>13</v>
      </c>
      <c r="DD26" s="69">
        <f t="shared" si="42"/>
        <v>0.43333333333333335</v>
      </c>
      <c r="DE26" s="72"/>
      <c r="DF26" s="73"/>
    </row>
    <row r="27" spans="1:110" ht="15">
      <c r="A27" s="12"/>
      <c r="B27">
        <v>3</v>
      </c>
      <c r="C27">
        <v>1</v>
      </c>
      <c r="D27">
        <v>1</v>
      </c>
      <c r="E27">
        <v>1</v>
      </c>
      <c r="F27">
        <v>2</v>
      </c>
      <c r="G27">
        <v>3</v>
      </c>
      <c r="H27">
        <v>2</v>
      </c>
      <c r="I27">
        <v>1</v>
      </c>
      <c r="J27">
        <v>4</v>
      </c>
      <c r="K27">
        <v>3</v>
      </c>
      <c r="L27">
        <v>1</v>
      </c>
      <c r="M27">
        <v>3</v>
      </c>
      <c r="N27">
        <v>3</v>
      </c>
      <c r="O27">
        <v>1</v>
      </c>
      <c r="P27">
        <v>3</v>
      </c>
      <c r="Q27">
        <v>3</v>
      </c>
      <c r="R27">
        <v>1</v>
      </c>
      <c r="S27">
        <v>4</v>
      </c>
      <c r="T27">
        <v>1</v>
      </c>
      <c r="U27">
        <v>3</v>
      </c>
      <c r="V27">
        <v>2</v>
      </c>
      <c r="W27">
        <v>2</v>
      </c>
      <c r="X27">
        <v>3</v>
      </c>
      <c r="Y27">
        <v>4</v>
      </c>
      <c r="Z27">
        <v>3</v>
      </c>
      <c r="AA27">
        <v>4</v>
      </c>
      <c r="AB27">
        <v>4</v>
      </c>
      <c r="AC27">
        <v>4</v>
      </c>
      <c r="AD27">
        <v>4</v>
      </c>
      <c r="AE27">
        <v>1</v>
      </c>
      <c r="BH27" s="4">
        <f t="shared" si="45"/>
        <v>1</v>
      </c>
      <c r="BI27" s="4">
        <f t="shared" si="43"/>
        <v>0</v>
      </c>
      <c r="BJ27" s="4">
        <f t="shared" si="44"/>
        <v>0</v>
      </c>
      <c r="BK27" s="4">
        <f t="shared" si="4"/>
        <v>1</v>
      </c>
      <c r="BL27" s="4">
        <f t="shared" si="5"/>
        <v>1</v>
      </c>
      <c r="BM27" s="4">
        <f t="shared" si="6"/>
        <v>1</v>
      </c>
      <c r="BN27" s="4">
        <f t="shared" si="7"/>
        <v>0</v>
      </c>
      <c r="BO27" s="4">
        <f t="shared" si="8"/>
        <v>1</v>
      </c>
      <c r="BP27" s="4">
        <f t="shared" si="9"/>
        <v>1</v>
      </c>
      <c r="BQ27" s="4">
        <f t="shared" si="10"/>
        <v>1</v>
      </c>
      <c r="BR27" s="4">
        <f t="shared" si="11"/>
        <v>0</v>
      </c>
      <c r="BS27" s="4">
        <f t="shared" si="12"/>
        <v>1</v>
      </c>
      <c r="BT27" s="4">
        <f t="shared" si="13"/>
        <v>1</v>
      </c>
      <c r="BU27" s="4">
        <f t="shared" si="14"/>
        <v>0</v>
      </c>
      <c r="BV27" s="4">
        <f t="shared" si="15"/>
        <v>1</v>
      </c>
      <c r="BW27" s="4">
        <f t="shared" si="16"/>
        <v>0</v>
      </c>
      <c r="BX27" s="4">
        <f t="shared" si="17"/>
        <v>0</v>
      </c>
      <c r="BY27" s="4">
        <f t="shared" si="18"/>
        <v>1</v>
      </c>
      <c r="BZ27" s="4">
        <f t="shared" si="19"/>
        <v>1</v>
      </c>
      <c r="CA27" s="4">
        <f t="shared" si="20"/>
        <v>1</v>
      </c>
      <c r="CB27" s="4">
        <f t="shared" si="21"/>
        <v>1</v>
      </c>
      <c r="CC27" s="4">
        <f t="shared" si="22"/>
        <v>1</v>
      </c>
      <c r="CD27" s="4">
        <f t="shared" si="23"/>
        <v>0</v>
      </c>
      <c r="CE27" s="4">
        <f t="shared" si="24"/>
        <v>0</v>
      </c>
      <c r="CF27" s="4">
        <f t="shared" si="25"/>
        <v>1</v>
      </c>
      <c r="CG27" s="4">
        <f t="shared" si="26"/>
        <v>0</v>
      </c>
      <c r="CH27" s="4">
        <f t="shared" si="27"/>
        <v>0</v>
      </c>
      <c r="CI27" s="4">
        <f t="shared" si="28"/>
        <v>0</v>
      </c>
      <c r="CJ27" s="4">
        <f t="shared" si="29"/>
        <v>1</v>
      </c>
      <c r="CK27" s="4">
        <f t="shared" si="30"/>
        <v>0</v>
      </c>
      <c r="CL27" s="4">
        <f t="shared" si="31"/>
        <v>0</v>
      </c>
      <c r="CM27" s="4">
        <f t="shared" si="32"/>
        <v>0</v>
      </c>
      <c r="CN27" s="4">
        <f t="shared" si="33"/>
        <v>0</v>
      </c>
      <c r="CO27" s="4">
        <f t="shared" si="34"/>
        <v>0</v>
      </c>
      <c r="CP27" s="4">
        <f t="shared" si="35"/>
        <v>0</v>
      </c>
      <c r="CQ27" s="4">
        <f t="shared" si="36"/>
        <v>0</v>
      </c>
      <c r="CR27" s="83">
        <f>'por Contenidos'!AT21</f>
        <v>2</v>
      </c>
      <c r="CS27" s="61">
        <f t="shared" si="37"/>
        <v>0.6666666666666666</v>
      </c>
      <c r="CT27" s="83">
        <f>'por Contenidos'!AU21</f>
        <v>5</v>
      </c>
      <c r="CU27" s="61">
        <f t="shared" si="38"/>
        <v>0.8333333333333334</v>
      </c>
      <c r="CV27" s="83">
        <f>'por Contenidos'!AV21</f>
        <v>4</v>
      </c>
      <c r="CW27" s="61">
        <f t="shared" si="39"/>
        <v>0.5714285714285714</v>
      </c>
      <c r="CX27" s="81">
        <f>'por Contenidos'!AW21</f>
        <v>5</v>
      </c>
      <c r="CY27" s="67">
        <f t="shared" si="40"/>
        <v>0.5555555555555556</v>
      </c>
      <c r="CZ27" s="81">
        <f>'por Contenidos'!AX21</f>
        <v>1</v>
      </c>
      <c r="DA27" s="67">
        <f t="shared" si="41"/>
        <v>0.2</v>
      </c>
      <c r="DB27" s="84">
        <f>'por Contenidos'!AY21</f>
        <v>17</v>
      </c>
      <c r="DC27" s="68">
        <f t="shared" si="2"/>
        <v>17</v>
      </c>
      <c r="DD27" s="69">
        <f t="shared" si="42"/>
        <v>0.5666666666666667</v>
      </c>
      <c r="DE27" s="72"/>
      <c r="DF27" s="73"/>
    </row>
    <row r="28" spans="1:110" ht="15">
      <c r="A28" s="12"/>
      <c r="B28">
        <v>3</v>
      </c>
      <c r="C28">
        <v>4</v>
      </c>
      <c r="D28">
        <v>2</v>
      </c>
      <c r="E28">
        <v>1</v>
      </c>
      <c r="F28">
        <v>1</v>
      </c>
      <c r="G28">
        <v>3</v>
      </c>
      <c r="H28">
        <v>4</v>
      </c>
      <c r="I28">
        <v>1</v>
      </c>
      <c r="J28">
        <v>4</v>
      </c>
      <c r="K28">
        <v>2</v>
      </c>
      <c r="L28">
        <v>3</v>
      </c>
      <c r="M28">
        <v>3</v>
      </c>
      <c r="N28">
        <v>3</v>
      </c>
      <c r="O28">
        <v>1</v>
      </c>
      <c r="P28">
        <v>4</v>
      </c>
      <c r="Q28">
        <v>2</v>
      </c>
      <c r="R28">
        <v>3</v>
      </c>
      <c r="S28">
        <v>2</v>
      </c>
      <c r="T28">
        <v>3</v>
      </c>
      <c r="U28">
        <v>1</v>
      </c>
      <c r="V28">
        <v>2</v>
      </c>
      <c r="W28">
        <v>4</v>
      </c>
      <c r="X28">
        <v>2</v>
      </c>
      <c r="Y28">
        <v>3</v>
      </c>
      <c r="Z28">
        <v>1</v>
      </c>
      <c r="AA28">
        <v>4</v>
      </c>
      <c r="AB28">
        <v>1</v>
      </c>
      <c r="AC28">
        <v>3</v>
      </c>
      <c r="AD28">
        <v>3</v>
      </c>
      <c r="AE28">
        <v>1</v>
      </c>
      <c r="BH28" s="4">
        <f t="shared" si="45"/>
        <v>1</v>
      </c>
      <c r="BI28" s="4">
        <f t="shared" si="43"/>
        <v>1</v>
      </c>
      <c r="BJ28" s="4">
        <f t="shared" si="44"/>
        <v>1</v>
      </c>
      <c r="BK28" s="4">
        <f t="shared" si="4"/>
        <v>1</v>
      </c>
      <c r="BL28" s="4">
        <f t="shared" si="5"/>
        <v>0</v>
      </c>
      <c r="BM28" s="4">
        <f t="shared" si="6"/>
        <v>1</v>
      </c>
      <c r="BN28" s="4">
        <f t="shared" si="7"/>
        <v>1</v>
      </c>
      <c r="BO28" s="4">
        <f t="shared" si="8"/>
        <v>1</v>
      </c>
      <c r="BP28" s="4">
        <f t="shared" si="9"/>
        <v>1</v>
      </c>
      <c r="BQ28" s="4">
        <f t="shared" si="10"/>
        <v>0</v>
      </c>
      <c r="BR28" s="4">
        <f t="shared" si="11"/>
        <v>0</v>
      </c>
      <c r="BS28" s="4">
        <f t="shared" si="12"/>
        <v>1</v>
      </c>
      <c r="BT28" s="4">
        <f t="shared" si="13"/>
        <v>1</v>
      </c>
      <c r="BU28" s="4">
        <f t="shared" si="14"/>
        <v>0</v>
      </c>
      <c r="BV28" s="4">
        <f t="shared" si="15"/>
        <v>0</v>
      </c>
      <c r="BW28" s="4">
        <f t="shared" si="16"/>
        <v>1</v>
      </c>
      <c r="BX28" s="4">
        <f t="shared" si="17"/>
        <v>0</v>
      </c>
      <c r="BY28" s="4">
        <f t="shared" si="18"/>
        <v>0</v>
      </c>
      <c r="BZ28" s="4">
        <f t="shared" si="19"/>
        <v>0</v>
      </c>
      <c r="CA28" s="4">
        <f t="shared" si="20"/>
        <v>0</v>
      </c>
      <c r="CB28" s="4">
        <f t="shared" si="21"/>
        <v>1</v>
      </c>
      <c r="CC28" s="4">
        <f t="shared" si="22"/>
        <v>0</v>
      </c>
      <c r="CD28" s="4">
        <f t="shared" si="23"/>
        <v>0</v>
      </c>
      <c r="CE28" s="4">
        <f t="shared" si="24"/>
        <v>0</v>
      </c>
      <c r="CF28" s="4">
        <f t="shared" si="25"/>
        <v>0</v>
      </c>
      <c r="CG28" s="4">
        <f t="shared" si="26"/>
        <v>0</v>
      </c>
      <c r="CH28" s="4">
        <f t="shared" si="27"/>
        <v>0</v>
      </c>
      <c r="CI28" s="4">
        <f t="shared" si="28"/>
        <v>0</v>
      </c>
      <c r="CJ28" s="4">
        <f t="shared" si="29"/>
        <v>0</v>
      </c>
      <c r="CK28" s="4">
        <f t="shared" si="30"/>
        <v>0</v>
      </c>
      <c r="CL28" s="4">
        <f t="shared" si="31"/>
        <v>0</v>
      </c>
      <c r="CM28" s="4">
        <f t="shared" si="32"/>
        <v>0</v>
      </c>
      <c r="CN28" s="4">
        <f t="shared" si="33"/>
        <v>0</v>
      </c>
      <c r="CO28" s="4">
        <f t="shared" si="34"/>
        <v>0</v>
      </c>
      <c r="CP28" s="4">
        <f t="shared" si="35"/>
        <v>0</v>
      </c>
      <c r="CQ28" s="4">
        <f t="shared" si="36"/>
        <v>0</v>
      </c>
      <c r="CR28" s="83">
        <f>'por Contenidos'!AT22</f>
        <v>3</v>
      </c>
      <c r="CS28" s="61">
        <f>(CR28/$CR$14)</f>
        <v>1</v>
      </c>
      <c r="CT28" s="83">
        <f>'por Contenidos'!AU22</f>
        <v>4</v>
      </c>
      <c r="CU28" s="61">
        <f>(CT28/$CT$14)</f>
        <v>0.6666666666666666</v>
      </c>
      <c r="CV28" s="83">
        <f>'por Contenidos'!AV22</f>
        <v>3</v>
      </c>
      <c r="CW28" s="61">
        <f>CV28/$CV$14</f>
        <v>0.42857142857142855</v>
      </c>
      <c r="CX28" s="81">
        <f>'por Contenidos'!AW22</f>
        <v>2</v>
      </c>
      <c r="CY28" s="67">
        <f>(CX28/$CX$14)</f>
        <v>0.2222222222222222</v>
      </c>
      <c r="CZ28" s="81">
        <f>'por Contenidos'!AX22</f>
        <v>0</v>
      </c>
      <c r="DA28" s="67">
        <f>(CZ28/$CZ$14)</f>
        <v>0</v>
      </c>
      <c r="DB28" s="84">
        <f>'por Contenidos'!AY22</f>
        <v>12</v>
      </c>
      <c r="DC28" s="68">
        <f>SUM(BH28:CQ28)</f>
        <v>12</v>
      </c>
      <c r="DD28" s="69">
        <f>(DC28/$DC$14)</f>
        <v>0.4</v>
      </c>
      <c r="DE28" s="72"/>
      <c r="DF28" s="73"/>
    </row>
    <row r="29" spans="1:110" ht="15">
      <c r="A29" s="12"/>
      <c r="B29">
        <v>3</v>
      </c>
      <c r="D29">
        <v>1</v>
      </c>
      <c r="E29">
        <v>2</v>
      </c>
      <c r="F29">
        <v>2</v>
      </c>
      <c r="G29">
        <v>3</v>
      </c>
      <c r="H29">
        <v>1</v>
      </c>
      <c r="I29">
        <v>4</v>
      </c>
      <c r="J29">
        <v>3</v>
      </c>
      <c r="K29">
        <v>1</v>
      </c>
      <c r="L29">
        <v>1</v>
      </c>
      <c r="M29">
        <v>2</v>
      </c>
      <c r="N29">
        <v>1</v>
      </c>
      <c r="O29">
        <v>2</v>
      </c>
      <c r="P29">
        <v>3</v>
      </c>
      <c r="Q29">
        <v>1</v>
      </c>
      <c r="R29">
        <v>4</v>
      </c>
      <c r="S29">
        <v>4</v>
      </c>
      <c r="T29">
        <v>4</v>
      </c>
      <c r="U29">
        <v>1</v>
      </c>
      <c r="V29">
        <v>4</v>
      </c>
      <c r="W29">
        <v>1</v>
      </c>
      <c r="X29">
        <v>2</v>
      </c>
      <c r="Y29">
        <v>4</v>
      </c>
      <c r="Z29">
        <v>1</v>
      </c>
      <c r="AA29">
        <v>2</v>
      </c>
      <c r="AB29">
        <v>1</v>
      </c>
      <c r="AC29">
        <v>1</v>
      </c>
      <c r="AD29">
        <v>3</v>
      </c>
      <c r="AE29">
        <v>2</v>
      </c>
      <c r="BH29" s="4">
        <f t="shared" si="45"/>
        <v>1</v>
      </c>
      <c r="BI29" s="4">
        <f t="shared" si="43"/>
        <v>0</v>
      </c>
      <c r="BJ29" s="4">
        <f t="shared" si="44"/>
        <v>0</v>
      </c>
      <c r="BK29" s="4">
        <f t="shared" si="4"/>
        <v>0</v>
      </c>
      <c r="BL29" s="4">
        <f t="shared" si="5"/>
        <v>1</v>
      </c>
      <c r="BM29" s="4">
        <f t="shared" si="6"/>
        <v>1</v>
      </c>
      <c r="BN29" s="4">
        <f t="shared" si="7"/>
        <v>0</v>
      </c>
      <c r="BO29" s="4">
        <f t="shared" si="8"/>
        <v>0</v>
      </c>
      <c r="BP29" s="4">
        <f t="shared" si="9"/>
        <v>0</v>
      </c>
      <c r="BQ29" s="4">
        <f t="shared" si="10"/>
        <v>0</v>
      </c>
      <c r="BR29" s="4">
        <f t="shared" si="11"/>
        <v>0</v>
      </c>
      <c r="BS29" s="4">
        <f t="shared" si="12"/>
        <v>0</v>
      </c>
      <c r="BT29" s="4">
        <f t="shared" si="13"/>
        <v>0</v>
      </c>
      <c r="BU29" s="4">
        <f t="shared" si="14"/>
        <v>1</v>
      </c>
      <c r="BV29" s="4">
        <f t="shared" si="15"/>
        <v>1</v>
      </c>
      <c r="BW29" s="4">
        <f t="shared" si="16"/>
        <v>0</v>
      </c>
      <c r="BX29" s="4">
        <f t="shared" si="17"/>
        <v>0</v>
      </c>
      <c r="BY29" s="4">
        <f t="shared" si="18"/>
        <v>1</v>
      </c>
      <c r="BZ29" s="4">
        <f t="shared" si="19"/>
        <v>0</v>
      </c>
      <c r="CA29" s="4">
        <f t="shared" si="20"/>
        <v>0</v>
      </c>
      <c r="CB29" s="4">
        <f t="shared" si="21"/>
        <v>0</v>
      </c>
      <c r="CC29" s="4">
        <f t="shared" si="22"/>
        <v>0</v>
      </c>
      <c r="CD29" s="4">
        <f t="shared" si="23"/>
        <v>0</v>
      </c>
      <c r="CE29" s="4">
        <f t="shared" si="24"/>
        <v>0</v>
      </c>
      <c r="CF29" s="4">
        <f t="shared" si="25"/>
        <v>0</v>
      </c>
      <c r="CG29" s="4">
        <f t="shared" si="26"/>
        <v>0</v>
      </c>
      <c r="CH29" s="4">
        <f t="shared" si="27"/>
        <v>0</v>
      </c>
      <c r="CI29" s="4">
        <f t="shared" si="28"/>
        <v>0</v>
      </c>
      <c r="CJ29" s="4">
        <f t="shared" si="29"/>
        <v>0</v>
      </c>
      <c r="CK29" s="4">
        <f t="shared" si="30"/>
        <v>1</v>
      </c>
      <c r="CL29" s="4">
        <f t="shared" si="31"/>
        <v>0</v>
      </c>
      <c r="CM29" s="4">
        <f t="shared" si="32"/>
        <v>0</v>
      </c>
      <c r="CN29" s="4">
        <f t="shared" si="33"/>
        <v>0</v>
      </c>
      <c r="CO29" s="4">
        <f t="shared" si="34"/>
        <v>0</v>
      </c>
      <c r="CP29" s="4">
        <f t="shared" si="35"/>
        <v>0</v>
      </c>
      <c r="CQ29" s="4">
        <f t="shared" si="36"/>
        <v>0</v>
      </c>
      <c r="CR29" s="83">
        <f>'por Contenidos'!AT23</f>
        <v>1</v>
      </c>
      <c r="CS29" s="61">
        <f t="shared" si="37"/>
        <v>0.3333333333333333</v>
      </c>
      <c r="CT29" s="83">
        <f>'por Contenidos'!AU23</f>
        <v>2</v>
      </c>
      <c r="CU29" s="61">
        <f t="shared" si="38"/>
        <v>0.3333333333333333</v>
      </c>
      <c r="CV29" s="83">
        <f>'por Contenidos'!AV23</f>
        <v>2</v>
      </c>
      <c r="CW29" s="61">
        <f t="shared" si="39"/>
        <v>0.2857142857142857</v>
      </c>
      <c r="CX29" s="81">
        <f>'por Contenidos'!AW23</f>
        <v>1</v>
      </c>
      <c r="CY29" s="67">
        <f t="shared" si="40"/>
        <v>0.1111111111111111</v>
      </c>
      <c r="CZ29" s="81">
        <f>'por Contenidos'!AX23</f>
        <v>1</v>
      </c>
      <c r="DA29" s="67">
        <f t="shared" si="41"/>
        <v>0.2</v>
      </c>
      <c r="DB29" s="84">
        <f>'por Contenidos'!AY23</f>
        <v>7</v>
      </c>
      <c r="DC29" s="68">
        <f t="shared" si="2"/>
        <v>7</v>
      </c>
      <c r="DD29" s="69">
        <f t="shared" si="42"/>
        <v>0.23333333333333334</v>
      </c>
      <c r="DE29" s="72"/>
      <c r="DF29" s="73"/>
    </row>
    <row r="30" spans="1:110" ht="15">
      <c r="A30" s="12"/>
      <c r="B30">
        <v>3</v>
      </c>
      <c r="C30">
        <v>4</v>
      </c>
      <c r="D30">
        <v>2</v>
      </c>
      <c r="E30">
        <v>1</v>
      </c>
      <c r="F30">
        <v>3</v>
      </c>
      <c r="G30">
        <v>1</v>
      </c>
      <c r="H30">
        <v>3</v>
      </c>
      <c r="I30">
        <v>1</v>
      </c>
      <c r="J30">
        <v>3</v>
      </c>
      <c r="K30">
        <v>4</v>
      </c>
      <c r="L30">
        <v>4</v>
      </c>
      <c r="M30">
        <v>3</v>
      </c>
      <c r="N30">
        <v>3</v>
      </c>
      <c r="O30">
        <v>4</v>
      </c>
      <c r="P30">
        <v>1</v>
      </c>
      <c r="Q30">
        <v>2</v>
      </c>
      <c r="R30">
        <v>2</v>
      </c>
      <c r="S30">
        <v>4</v>
      </c>
      <c r="T30">
        <v>1</v>
      </c>
      <c r="U30">
        <v>3</v>
      </c>
      <c r="V30">
        <v>2</v>
      </c>
      <c r="W30">
        <v>2</v>
      </c>
      <c r="X30">
        <v>3</v>
      </c>
      <c r="Y30">
        <v>1</v>
      </c>
      <c r="Z30">
        <v>1</v>
      </c>
      <c r="AA30">
        <v>4</v>
      </c>
      <c r="AB30">
        <v>4</v>
      </c>
      <c r="AC30">
        <v>2</v>
      </c>
      <c r="AD30">
        <v>2</v>
      </c>
      <c r="AE30">
        <v>2</v>
      </c>
      <c r="BH30" s="4">
        <f t="shared" si="45"/>
        <v>1</v>
      </c>
      <c r="BI30" s="4">
        <f t="shared" si="43"/>
        <v>1</v>
      </c>
      <c r="BJ30" s="4">
        <f t="shared" si="44"/>
        <v>1</v>
      </c>
      <c r="BK30" s="4">
        <f t="shared" si="4"/>
        <v>1</v>
      </c>
      <c r="BL30" s="4">
        <f t="shared" si="5"/>
        <v>0</v>
      </c>
      <c r="BM30" s="4">
        <f t="shared" si="6"/>
        <v>0</v>
      </c>
      <c r="BN30" s="4">
        <f t="shared" si="7"/>
        <v>0</v>
      </c>
      <c r="BO30" s="4">
        <f t="shared" si="8"/>
        <v>1</v>
      </c>
      <c r="BP30" s="4">
        <f t="shared" si="9"/>
        <v>0</v>
      </c>
      <c r="BQ30" s="4">
        <f t="shared" si="10"/>
        <v>0</v>
      </c>
      <c r="BR30" s="4">
        <f t="shared" si="11"/>
        <v>1</v>
      </c>
      <c r="BS30" s="4">
        <f t="shared" si="12"/>
        <v>1</v>
      </c>
      <c r="BT30" s="4">
        <f t="shared" si="13"/>
        <v>1</v>
      </c>
      <c r="BU30" s="4">
        <f t="shared" si="14"/>
        <v>0</v>
      </c>
      <c r="BV30" s="4">
        <f t="shared" si="15"/>
        <v>0</v>
      </c>
      <c r="BW30" s="4">
        <f t="shared" si="16"/>
        <v>1</v>
      </c>
      <c r="BX30" s="4">
        <f t="shared" si="17"/>
        <v>1</v>
      </c>
      <c r="BY30" s="4">
        <f t="shared" si="18"/>
        <v>1</v>
      </c>
      <c r="BZ30" s="4">
        <f t="shared" si="19"/>
        <v>1</v>
      </c>
      <c r="CA30" s="4">
        <f t="shared" si="20"/>
        <v>1</v>
      </c>
      <c r="CB30" s="4">
        <f t="shared" si="21"/>
        <v>1</v>
      </c>
      <c r="CC30" s="4">
        <f t="shared" si="22"/>
        <v>1</v>
      </c>
      <c r="CD30" s="4">
        <f t="shared" si="23"/>
        <v>0</v>
      </c>
      <c r="CE30" s="4">
        <f t="shared" si="24"/>
        <v>1</v>
      </c>
      <c r="CF30" s="4">
        <f t="shared" si="25"/>
        <v>0</v>
      </c>
      <c r="CG30" s="4">
        <f t="shared" si="26"/>
        <v>0</v>
      </c>
      <c r="CH30" s="4">
        <f t="shared" si="27"/>
        <v>0</v>
      </c>
      <c r="CI30" s="4">
        <f t="shared" si="28"/>
        <v>1</v>
      </c>
      <c r="CJ30" s="4">
        <f t="shared" si="29"/>
        <v>0</v>
      </c>
      <c r="CK30" s="4">
        <f t="shared" si="30"/>
        <v>1</v>
      </c>
      <c r="CL30" s="4">
        <f t="shared" si="31"/>
        <v>0</v>
      </c>
      <c r="CM30" s="4">
        <f t="shared" si="32"/>
        <v>0</v>
      </c>
      <c r="CN30" s="4">
        <f t="shared" si="33"/>
        <v>0</v>
      </c>
      <c r="CO30" s="4">
        <f t="shared" si="34"/>
        <v>0</v>
      </c>
      <c r="CP30" s="4">
        <f t="shared" si="35"/>
        <v>0</v>
      </c>
      <c r="CQ30" s="4">
        <f t="shared" si="36"/>
        <v>0</v>
      </c>
      <c r="CR30" s="83">
        <f>'por Contenidos'!AT24</f>
        <v>3</v>
      </c>
      <c r="CS30" s="61">
        <f t="shared" si="37"/>
        <v>1</v>
      </c>
      <c r="CT30" s="83">
        <f>'por Contenidos'!AU24</f>
        <v>1</v>
      </c>
      <c r="CU30" s="61">
        <f t="shared" si="38"/>
        <v>0.16666666666666666</v>
      </c>
      <c r="CV30" s="83">
        <f>'por Contenidos'!AV24</f>
        <v>4</v>
      </c>
      <c r="CW30" s="61">
        <f t="shared" si="39"/>
        <v>0.5714285714285714</v>
      </c>
      <c r="CX30" s="81">
        <f>'por Contenidos'!AW24</f>
        <v>8</v>
      </c>
      <c r="CY30" s="67">
        <f t="shared" si="40"/>
        <v>0.8888888888888888</v>
      </c>
      <c r="CZ30" s="81">
        <f>'por Contenidos'!AX24</f>
        <v>2</v>
      </c>
      <c r="DA30" s="67">
        <f t="shared" si="41"/>
        <v>0.4</v>
      </c>
      <c r="DB30" s="84">
        <f>'por Contenidos'!AY24</f>
        <v>18</v>
      </c>
      <c r="DC30" s="68">
        <f t="shared" si="2"/>
        <v>18</v>
      </c>
      <c r="DD30" s="69">
        <f t="shared" si="42"/>
        <v>0.6</v>
      </c>
      <c r="DE30" s="72"/>
      <c r="DF30" s="73"/>
    </row>
    <row r="31" spans="1:110" ht="15">
      <c r="A31" s="12"/>
      <c r="B31">
        <v>3</v>
      </c>
      <c r="C31">
        <v>4</v>
      </c>
      <c r="D31">
        <v>2</v>
      </c>
      <c r="E31">
        <v>1</v>
      </c>
      <c r="I31">
        <v>4</v>
      </c>
      <c r="J31">
        <v>4</v>
      </c>
      <c r="L31">
        <v>2</v>
      </c>
      <c r="M31">
        <v>3</v>
      </c>
      <c r="N31">
        <v>3</v>
      </c>
      <c r="P31">
        <v>3</v>
      </c>
      <c r="Q31">
        <v>4</v>
      </c>
      <c r="R31">
        <v>4</v>
      </c>
      <c r="S31">
        <v>4</v>
      </c>
      <c r="T31">
        <v>1</v>
      </c>
      <c r="U31">
        <v>3</v>
      </c>
      <c r="V31">
        <v>2</v>
      </c>
      <c r="W31">
        <v>3</v>
      </c>
      <c r="X31">
        <v>3</v>
      </c>
      <c r="Y31">
        <v>1</v>
      </c>
      <c r="Z31">
        <v>3</v>
      </c>
      <c r="AB31">
        <v>3</v>
      </c>
      <c r="AC31">
        <v>1</v>
      </c>
      <c r="AD31">
        <v>4</v>
      </c>
      <c r="AE31">
        <v>3</v>
      </c>
      <c r="BH31" s="4">
        <f t="shared" si="45"/>
        <v>1</v>
      </c>
      <c r="BI31" s="4">
        <f t="shared" si="43"/>
        <v>1</v>
      </c>
      <c r="BJ31" s="4">
        <f t="shared" si="44"/>
        <v>1</v>
      </c>
      <c r="BK31" s="4">
        <f t="shared" si="4"/>
        <v>1</v>
      </c>
      <c r="BL31" s="4">
        <f t="shared" si="5"/>
        <v>0</v>
      </c>
      <c r="BM31" s="4">
        <f t="shared" si="6"/>
        <v>0</v>
      </c>
      <c r="BN31" s="4">
        <f t="shared" si="7"/>
        <v>0</v>
      </c>
      <c r="BO31" s="4">
        <f t="shared" si="8"/>
        <v>0</v>
      </c>
      <c r="BP31" s="4">
        <f t="shared" si="9"/>
        <v>1</v>
      </c>
      <c r="BQ31" s="4">
        <f t="shared" si="10"/>
        <v>0</v>
      </c>
      <c r="BR31" s="4">
        <f t="shared" si="11"/>
        <v>0</v>
      </c>
      <c r="BS31" s="4">
        <f t="shared" si="12"/>
        <v>1</v>
      </c>
      <c r="BT31" s="4">
        <f t="shared" si="13"/>
        <v>1</v>
      </c>
      <c r="BU31" s="4">
        <f t="shared" si="14"/>
        <v>0</v>
      </c>
      <c r="BV31" s="4">
        <f t="shared" si="15"/>
        <v>1</v>
      </c>
      <c r="BW31" s="4">
        <f t="shared" si="16"/>
        <v>0</v>
      </c>
      <c r="BX31" s="4">
        <f t="shared" si="17"/>
        <v>0</v>
      </c>
      <c r="BY31" s="4">
        <f t="shared" si="18"/>
        <v>1</v>
      </c>
      <c r="BZ31" s="4">
        <f t="shared" si="19"/>
        <v>1</v>
      </c>
      <c r="CA31" s="4">
        <f t="shared" si="20"/>
        <v>1</v>
      </c>
      <c r="CB31" s="4">
        <f t="shared" si="21"/>
        <v>1</v>
      </c>
      <c r="CC31" s="4">
        <f t="shared" si="22"/>
        <v>0</v>
      </c>
      <c r="CD31" s="4">
        <f t="shared" si="23"/>
        <v>0</v>
      </c>
      <c r="CE31" s="4">
        <f t="shared" si="24"/>
        <v>1</v>
      </c>
      <c r="CF31" s="4">
        <f t="shared" si="25"/>
        <v>1</v>
      </c>
      <c r="CG31" s="4">
        <f t="shared" si="26"/>
        <v>0</v>
      </c>
      <c r="CH31" s="4">
        <f t="shared" si="27"/>
        <v>1</v>
      </c>
      <c r="CI31" s="4">
        <f t="shared" si="28"/>
        <v>0</v>
      </c>
      <c r="CJ31" s="4">
        <f t="shared" si="29"/>
        <v>1</v>
      </c>
      <c r="CK31" s="4">
        <f t="shared" si="30"/>
        <v>0</v>
      </c>
      <c r="CL31" s="4">
        <f t="shared" si="31"/>
        <v>0</v>
      </c>
      <c r="CM31" s="4">
        <f t="shared" si="32"/>
        <v>0</v>
      </c>
      <c r="CN31" s="4">
        <f t="shared" si="33"/>
        <v>0</v>
      </c>
      <c r="CO31" s="4">
        <f t="shared" si="34"/>
        <v>0</v>
      </c>
      <c r="CP31" s="4">
        <f t="shared" si="35"/>
        <v>0</v>
      </c>
      <c r="CQ31" s="4">
        <f t="shared" si="36"/>
        <v>0</v>
      </c>
      <c r="CR31" s="83">
        <f>'por Contenidos'!AT25</f>
        <v>3</v>
      </c>
      <c r="CS31" s="61">
        <f t="shared" si="37"/>
        <v>1</v>
      </c>
      <c r="CT31" s="83">
        <f>'por Contenidos'!AU25</f>
        <v>3</v>
      </c>
      <c r="CU31" s="61">
        <f t="shared" si="38"/>
        <v>0.5</v>
      </c>
      <c r="CV31" s="83">
        <f>'por Contenidos'!AV25</f>
        <v>3</v>
      </c>
      <c r="CW31" s="61">
        <f t="shared" si="39"/>
        <v>0.42857142857142855</v>
      </c>
      <c r="CX31" s="81">
        <f>'por Contenidos'!AW25</f>
        <v>5</v>
      </c>
      <c r="CY31" s="67">
        <f t="shared" si="40"/>
        <v>0.5555555555555556</v>
      </c>
      <c r="CZ31" s="81">
        <f>'por Contenidos'!AX25</f>
        <v>2</v>
      </c>
      <c r="DA31" s="67">
        <f t="shared" si="41"/>
        <v>0.4</v>
      </c>
      <c r="DB31" s="84">
        <f>'por Contenidos'!AY25</f>
        <v>16</v>
      </c>
      <c r="DC31" s="68">
        <f t="shared" si="2"/>
        <v>16</v>
      </c>
      <c r="DD31" s="69">
        <f t="shared" si="42"/>
        <v>0.5333333333333333</v>
      </c>
      <c r="DE31" s="72"/>
      <c r="DF31" s="73"/>
    </row>
    <row r="32" spans="1:110" ht="15">
      <c r="A32" s="12"/>
      <c r="B32">
        <v>2</v>
      </c>
      <c r="C32">
        <v>1</v>
      </c>
      <c r="D32">
        <v>1</v>
      </c>
      <c r="E32">
        <v>4</v>
      </c>
      <c r="F32">
        <v>3</v>
      </c>
      <c r="G32">
        <v>4</v>
      </c>
      <c r="H32">
        <v>2</v>
      </c>
      <c r="I32">
        <v>1</v>
      </c>
      <c r="J32">
        <v>4</v>
      </c>
      <c r="K32">
        <v>4</v>
      </c>
      <c r="L32">
        <v>1</v>
      </c>
      <c r="M32">
        <v>3</v>
      </c>
      <c r="O32">
        <v>2</v>
      </c>
      <c r="P32">
        <v>3</v>
      </c>
      <c r="Q32">
        <v>2</v>
      </c>
      <c r="R32">
        <v>3</v>
      </c>
      <c r="S32">
        <v>1</v>
      </c>
      <c r="T32">
        <v>3</v>
      </c>
      <c r="U32">
        <v>2</v>
      </c>
      <c r="V32">
        <v>4</v>
      </c>
      <c r="W32">
        <v>3</v>
      </c>
      <c r="X32">
        <v>2</v>
      </c>
      <c r="Y32">
        <v>4</v>
      </c>
      <c r="Z32">
        <v>2</v>
      </c>
      <c r="AA32">
        <v>3</v>
      </c>
      <c r="AC32">
        <v>2</v>
      </c>
      <c r="AD32">
        <v>3</v>
      </c>
      <c r="AE32">
        <v>2</v>
      </c>
      <c r="BH32" s="4">
        <f t="shared" si="45"/>
        <v>0</v>
      </c>
      <c r="BI32" s="4">
        <f t="shared" si="43"/>
        <v>0</v>
      </c>
      <c r="BJ32" s="4">
        <f t="shared" si="44"/>
        <v>0</v>
      </c>
      <c r="BK32" s="4">
        <f t="shared" si="4"/>
        <v>0</v>
      </c>
      <c r="BL32" s="4">
        <f t="shared" si="5"/>
        <v>0</v>
      </c>
      <c r="BM32" s="4">
        <f t="shared" si="6"/>
        <v>0</v>
      </c>
      <c r="BN32" s="4">
        <f t="shared" si="7"/>
        <v>0</v>
      </c>
      <c r="BO32" s="4">
        <f t="shared" si="8"/>
        <v>1</v>
      </c>
      <c r="BP32" s="4">
        <f t="shared" si="9"/>
        <v>1</v>
      </c>
      <c r="BQ32" s="4">
        <f t="shared" si="10"/>
        <v>0</v>
      </c>
      <c r="BR32" s="4">
        <f t="shared" si="11"/>
        <v>0</v>
      </c>
      <c r="BS32" s="4">
        <f t="shared" si="12"/>
        <v>1</v>
      </c>
      <c r="BT32" s="4">
        <f t="shared" si="13"/>
        <v>0</v>
      </c>
      <c r="BU32" s="4">
        <f t="shared" si="14"/>
        <v>1</v>
      </c>
      <c r="BV32" s="4">
        <f t="shared" si="15"/>
        <v>1</v>
      </c>
      <c r="BW32" s="4">
        <f t="shared" si="16"/>
        <v>1</v>
      </c>
      <c r="BX32" s="4">
        <f t="shared" si="17"/>
        <v>0</v>
      </c>
      <c r="BY32" s="4">
        <f t="shared" si="18"/>
        <v>0</v>
      </c>
      <c r="BZ32" s="4">
        <f t="shared" si="19"/>
        <v>0</v>
      </c>
      <c r="CA32" s="4">
        <f t="shared" si="20"/>
        <v>0</v>
      </c>
      <c r="CB32" s="4">
        <f t="shared" si="21"/>
        <v>0</v>
      </c>
      <c r="CC32" s="4">
        <f t="shared" si="22"/>
        <v>0</v>
      </c>
      <c r="CD32" s="4">
        <f t="shared" si="23"/>
        <v>0</v>
      </c>
      <c r="CE32" s="4">
        <f t="shared" si="24"/>
        <v>0</v>
      </c>
      <c r="CF32" s="4">
        <f t="shared" si="25"/>
        <v>0</v>
      </c>
      <c r="CG32" s="4">
        <f t="shared" si="26"/>
        <v>0</v>
      </c>
      <c r="CH32" s="4">
        <f t="shared" si="27"/>
        <v>0</v>
      </c>
      <c r="CI32" s="4">
        <f t="shared" si="28"/>
        <v>1</v>
      </c>
      <c r="CJ32" s="4">
        <f t="shared" si="29"/>
        <v>0</v>
      </c>
      <c r="CK32" s="4">
        <f t="shared" si="30"/>
        <v>1</v>
      </c>
      <c r="CL32" s="4">
        <f t="shared" si="31"/>
        <v>0</v>
      </c>
      <c r="CM32" s="4">
        <f t="shared" si="32"/>
        <v>0</v>
      </c>
      <c r="CN32" s="4">
        <f t="shared" si="33"/>
        <v>0</v>
      </c>
      <c r="CO32" s="4">
        <f t="shared" si="34"/>
        <v>0</v>
      </c>
      <c r="CP32" s="4">
        <f t="shared" si="35"/>
        <v>0</v>
      </c>
      <c r="CQ32" s="4">
        <f t="shared" si="36"/>
        <v>0</v>
      </c>
      <c r="CR32" s="83">
        <f>'por Contenidos'!AT27</f>
        <v>0</v>
      </c>
      <c r="CS32" s="61">
        <f t="shared" si="37"/>
        <v>0</v>
      </c>
      <c r="CT32" s="83">
        <f>'por Contenidos'!AU27</f>
        <v>2</v>
      </c>
      <c r="CU32" s="61">
        <f t="shared" si="38"/>
        <v>0.3333333333333333</v>
      </c>
      <c r="CV32" s="83">
        <f>'por Contenidos'!AV27</f>
        <v>3</v>
      </c>
      <c r="CW32" s="61">
        <f t="shared" si="39"/>
        <v>0.42857142857142855</v>
      </c>
      <c r="CX32" s="81">
        <f>'por Contenidos'!AW27</f>
        <v>1</v>
      </c>
      <c r="CY32" s="67">
        <f t="shared" si="40"/>
        <v>0.1111111111111111</v>
      </c>
      <c r="CZ32" s="81">
        <f>'por Contenidos'!AX27</f>
        <v>2</v>
      </c>
      <c r="DA32" s="67">
        <f t="shared" si="41"/>
        <v>0.4</v>
      </c>
      <c r="DB32" s="84">
        <f>'por Contenidos'!AY27</f>
        <v>8</v>
      </c>
      <c r="DC32" s="68">
        <f t="shared" si="2"/>
        <v>8</v>
      </c>
      <c r="DD32" s="69">
        <f t="shared" si="42"/>
        <v>0.26666666666666666</v>
      </c>
      <c r="DE32" s="72"/>
      <c r="DF32" s="73"/>
    </row>
    <row r="33" spans="1:110" ht="15">
      <c r="A33" s="136"/>
      <c r="B33">
        <v>3</v>
      </c>
      <c r="C33">
        <v>4</v>
      </c>
      <c r="D33">
        <v>2</v>
      </c>
      <c r="E33">
        <v>1</v>
      </c>
      <c r="F33">
        <v>2</v>
      </c>
      <c r="G33">
        <v>3</v>
      </c>
      <c r="H33">
        <v>2</v>
      </c>
      <c r="I33">
        <v>1</v>
      </c>
      <c r="J33">
        <v>4</v>
      </c>
      <c r="K33">
        <v>4</v>
      </c>
      <c r="L33">
        <v>3</v>
      </c>
      <c r="M33">
        <v>3</v>
      </c>
      <c r="N33">
        <v>3</v>
      </c>
      <c r="O33">
        <v>2</v>
      </c>
      <c r="P33">
        <v>3</v>
      </c>
      <c r="Q33">
        <v>4</v>
      </c>
      <c r="R33">
        <v>1</v>
      </c>
      <c r="S33">
        <v>4</v>
      </c>
      <c r="T33">
        <v>1</v>
      </c>
      <c r="U33">
        <v>4</v>
      </c>
      <c r="V33">
        <v>2</v>
      </c>
      <c r="W33">
        <v>2</v>
      </c>
      <c r="X33">
        <v>3</v>
      </c>
      <c r="Y33">
        <v>1</v>
      </c>
      <c r="Z33">
        <v>3</v>
      </c>
      <c r="AA33">
        <v>1</v>
      </c>
      <c r="AB33">
        <v>3</v>
      </c>
      <c r="AC33">
        <v>2</v>
      </c>
      <c r="AD33">
        <v>4</v>
      </c>
      <c r="AE33">
        <v>2</v>
      </c>
      <c r="BH33" s="4">
        <f t="shared" si="45"/>
        <v>1</v>
      </c>
      <c r="BI33" s="4">
        <f t="shared" si="43"/>
        <v>1</v>
      </c>
      <c r="BJ33" s="4">
        <f t="shared" si="44"/>
        <v>1</v>
      </c>
      <c r="BK33" s="4">
        <f t="shared" si="4"/>
        <v>1</v>
      </c>
      <c r="BL33" s="4">
        <f t="shared" si="5"/>
        <v>1</v>
      </c>
      <c r="BM33" s="4">
        <f t="shared" si="6"/>
        <v>1</v>
      </c>
      <c r="BN33" s="4">
        <f t="shared" si="7"/>
        <v>0</v>
      </c>
      <c r="BO33" s="4">
        <f t="shared" si="8"/>
        <v>1</v>
      </c>
      <c r="BP33" s="4">
        <f t="shared" si="9"/>
        <v>1</v>
      </c>
      <c r="BQ33" s="4">
        <f t="shared" si="10"/>
        <v>0</v>
      </c>
      <c r="BR33" s="4">
        <f t="shared" si="11"/>
        <v>0</v>
      </c>
      <c r="BS33" s="4">
        <f t="shared" si="12"/>
        <v>1</v>
      </c>
      <c r="BT33" s="4">
        <f t="shared" si="13"/>
        <v>1</v>
      </c>
      <c r="BU33" s="4">
        <f t="shared" si="14"/>
        <v>1</v>
      </c>
      <c r="BV33" s="4">
        <f t="shared" si="15"/>
        <v>1</v>
      </c>
      <c r="BW33" s="4">
        <f t="shared" si="16"/>
        <v>0</v>
      </c>
      <c r="BX33" s="4">
        <f t="shared" si="17"/>
        <v>0</v>
      </c>
      <c r="BY33" s="4">
        <f t="shared" si="18"/>
        <v>1</v>
      </c>
      <c r="BZ33" s="4">
        <f t="shared" si="19"/>
        <v>1</v>
      </c>
      <c r="CA33" s="4">
        <f t="shared" si="20"/>
        <v>0</v>
      </c>
      <c r="CB33" s="4">
        <f t="shared" si="21"/>
        <v>1</v>
      </c>
      <c r="CC33" s="4">
        <f t="shared" si="22"/>
        <v>1</v>
      </c>
      <c r="CD33" s="4">
        <f t="shared" si="23"/>
        <v>0</v>
      </c>
      <c r="CE33" s="4">
        <f t="shared" si="24"/>
        <v>1</v>
      </c>
      <c r="CF33" s="4">
        <f t="shared" si="25"/>
        <v>1</v>
      </c>
      <c r="CG33" s="4">
        <f t="shared" si="26"/>
        <v>1</v>
      </c>
      <c r="CH33" s="4">
        <f t="shared" si="27"/>
        <v>1</v>
      </c>
      <c r="CI33" s="4">
        <f t="shared" si="28"/>
        <v>1</v>
      </c>
      <c r="CJ33" s="4">
        <f t="shared" si="29"/>
        <v>1</v>
      </c>
      <c r="CK33" s="4">
        <f t="shared" si="30"/>
        <v>1</v>
      </c>
      <c r="CL33" s="4">
        <f t="shared" si="31"/>
        <v>0</v>
      </c>
      <c r="CM33" s="4">
        <f t="shared" si="32"/>
        <v>0</v>
      </c>
      <c r="CN33" s="4">
        <f t="shared" si="33"/>
        <v>0</v>
      </c>
      <c r="CO33" s="4">
        <f t="shared" si="34"/>
        <v>0</v>
      </c>
      <c r="CP33" s="4">
        <f t="shared" si="35"/>
        <v>0</v>
      </c>
      <c r="CQ33" s="4">
        <f t="shared" si="36"/>
        <v>0</v>
      </c>
      <c r="CR33" s="83">
        <f>'por Contenidos'!AT28</f>
        <v>3</v>
      </c>
      <c r="CS33" s="61">
        <f t="shared" si="37"/>
        <v>1</v>
      </c>
      <c r="CT33" s="83">
        <f>'por Contenidos'!AU28</f>
        <v>5</v>
      </c>
      <c r="CU33" s="61">
        <f t="shared" si="38"/>
        <v>0.8333333333333334</v>
      </c>
      <c r="CV33" s="83">
        <f>'por Contenidos'!AV28</f>
        <v>5</v>
      </c>
      <c r="CW33" s="61">
        <f t="shared" si="39"/>
        <v>0.7142857142857143</v>
      </c>
      <c r="CX33" s="81">
        <f>'por Contenidos'!AW28</f>
        <v>5</v>
      </c>
      <c r="CY33" s="67">
        <f t="shared" si="40"/>
        <v>0.5555555555555556</v>
      </c>
      <c r="CZ33" s="81">
        <f>'por Contenidos'!AX28</f>
        <v>5</v>
      </c>
      <c r="DA33" s="67">
        <f t="shared" si="41"/>
        <v>1</v>
      </c>
      <c r="DB33" s="84">
        <f>'por Contenidos'!AY28</f>
        <v>23</v>
      </c>
      <c r="DC33" s="68">
        <f t="shared" si="2"/>
        <v>23</v>
      </c>
      <c r="DD33" s="69">
        <f t="shared" si="42"/>
        <v>0.7666666666666667</v>
      </c>
      <c r="DE33" s="72"/>
      <c r="DF33" s="73"/>
    </row>
    <row r="34" spans="1:110" ht="15">
      <c r="A34" s="136"/>
      <c r="B34">
        <v>3</v>
      </c>
      <c r="C34">
        <v>4</v>
      </c>
      <c r="D34">
        <v>2</v>
      </c>
      <c r="E34">
        <v>1</v>
      </c>
      <c r="F34">
        <v>1</v>
      </c>
      <c r="I34">
        <v>4</v>
      </c>
      <c r="J34">
        <v>4</v>
      </c>
      <c r="L34">
        <v>3</v>
      </c>
      <c r="M34">
        <v>3</v>
      </c>
      <c r="N34">
        <v>3</v>
      </c>
      <c r="P34">
        <v>4</v>
      </c>
      <c r="Q34">
        <v>4</v>
      </c>
      <c r="R34">
        <v>1</v>
      </c>
      <c r="S34">
        <v>4</v>
      </c>
      <c r="T34">
        <v>2</v>
      </c>
      <c r="U34">
        <v>3</v>
      </c>
      <c r="V34">
        <v>3</v>
      </c>
      <c r="Z34">
        <v>2</v>
      </c>
      <c r="AA34">
        <v>4</v>
      </c>
      <c r="AB34">
        <v>3</v>
      </c>
      <c r="AC34">
        <v>4</v>
      </c>
      <c r="AD34">
        <v>4</v>
      </c>
      <c r="AE34">
        <v>3</v>
      </c>
      <c r="BH34" s="4">
        <f t="shared" si="45"/>
        <v>1</v>
      </c>
      <c r="BI34" s="4">
        <f t="shared" si="43"/>
        <v>1</v>
      </c>
      <c r="BJ34" s="4">
        <f t="shared" si="44"/>
        <v>1</v>
      </c>
      <c r="BK34" s="4">
        <f t="shared" si="4"/>
        <v>1</v>
      </c>
      <c r="BL34" s="4">
        <f t="shared" si="5"/>
        <v>0</v>
      </c>
      <c r="BM34" s="4">
        <f t="shared" si="6"/>
        <v>0</v>
      </c>
      <c r="BN34" s="4">
        <f t="shared" si="7"/>
        <v>0</v>
      </c>
      <c r="BO34" s="4">
        <f t="shared" si="8"/>
        <v>0</v>
      </c>
      <c r="BP34" s="4">
        <f t="shared" si="9"/>
        <v>1</v>
      </c>
      <c r="BQ34" s="4">
        <f t="shared" si="10"/>
        <v>0</v>
      </c>
      <c r="BR34" s="4">
        <f t="shared" si="11"/>
        <v>0</v>
      </c>
      <c r="BS34" s="4">
        <f t="shared" si="12"/>
        <v>1</v>
      </c>
      <c r="BT34" s="4">
        <f t="shared" si="13"/>
        <v>1</v>
      </c>
      <c r="BU34" s="4">
        <f t="shared" si="14"/>
        <v>0</v>
      </c>
      <c r="BV34" s="4">
        <f t="shared" si="15"/>
        <v>0</v>
      </c>
      <c r="BW34" s="4">
        <f t="shared" si="16"/>
        <v>0</v>
      </c>
      <c r="BX34" s="4">
        <f t="shared" si="17"/>
        <v>0</v>
      </c>
      <c r="BY34" s="4">
        <f t="shared" si="18"/>
        <v>1</v>
      </c>
      <c r="BZ34" s="4">
        <f t="shared" si="19"/>
        <v>0</v>
      </c>
      <c r="CA34" s="4">
        <f t="shared" si="20"/>
        <v>1</v>
      </c>
      <c r="CB34" s="4">
        <f t="shared" si="21"/>
        <v>0</v>
      </c>
      <c r="CC34" s="4">
        <f t="shared" si="22"/>
        <v>0</v>
      </c>
      <c r="CD34" s="4">
        <f t="shared" si="23"/>
        <v>0</v>
      </c>
      <c r="CE34" s="4">
        <f t="shared" si="24"/>
        <v>0</v>
      </c>
      <c r="CF34" s="4">
        <f t="shared" si="25"/>
        <v>0</v>
      </c>
      <c r="CG34" s="4">
        <f t="shared" si="26"/>
        <v>0</v>
      </c>
      <c r="CH34" s="4">
        <f t="shared" si="27"/>
        <v>1</v>
      </c>
      <c r="CI34" s="4">
        <f t="shared" si="28"/>
        <v>0</v>
      </c>
      <c r="CJ34" s="4">
        <f t="shared" si="29"/>
        <v>1</v>
      </c>
      <c r="CK34" s="4">
        <f t="shared" si="30"/>
        <v>0</v>
      </c>
      <c r="CL34" s="4">
        <f t="shared" si="31"/>
        <v>0</v>
      </c>
      <c r="CM34" s="4">
        <f t="shared" si="32"/>
        <v>0</v>
      </c>
      <c r="CN34" s="4">
        <f t="shared" si="33"/>
        <v>0</v>
      </c>
      <c r="CO34" s="4">
        <f t="shared" si="34"/>
        <v>0</v>
      </c>
      <c r="CP34" s="4">
        <f t="shared" si="35"/>
        <v>0</v>
      </c>
      <c r="CQ34" s="4">
        <f t="shared" si="36"/>
        <v>0</v>
      </c>
      <c r="CR34" s="83">
        <f>'por Contenidos'!AT29</f>
        <v>3</v>
      </c>
      <c r="CS34" s="61">
        <f t="shared" si="37"/>
        <v>1</v>
      </c>
      <c r="CT34" s="83">
        <f>'por Contenidos'!AU29</f>
        <v>3</v>
      </c>
      <c r="CU34" s="61">
        <f t="shared" si="38"/>
        <v>0.5</v>
      </c>
      <c r="CV34" s="83">
        <f>'por Contenidos'!AV29</f>
        <v>2</v>
      </c>
      <c r="CW34" s="61">
        <f t="shared" si="39"/>
        <v>0.2857142857142857</v>
      </c>
      <c r="CX34" s="81">
        <f>'por Contenidos'!AW29</f>
        <v>2</v>
      </c>
      <c r="CY34" s="67">
        <f t="shared" si="40"/>
        <v>0.2222222222222222</v>
      </c>
      <c r="CZ34" s="81">
        <f>'por Contenidos'!AX29</f>
        <v>1</v>
      </c>
      <c r="DA34" s="67">
        <f t="shared" si="41"/>
        <v>0.2</v>
      </c>
      <c r="DB34" s="84">
        <f>'por Contenidos'!AY29</f>
        <v>11</v>
      </c>
      <c r="DC34" s="68">
        <f t="shared" si="2"/>
        <v>11</v>
      </c>
      <c r="DD34" s="69">
        <f t="shared" si="42"/>
        <v>0.36666666666666664</v>
      </c>
      <c r="DE34" s="72"/>
      <c r="DF34" s="73"/>
    </row>
    <row r="35" spans="1:110" ht="15">
      <c r="A35" s="11"/>
      <c r="B35">
        <v>3</v>
      </c>
      <c r="C35">
        <v>4</v>
      </c>
      <c r="D35">
        <v>1</v>
      </c>
      <c r="E35">
        <v>1</v>
      </c>
      <c r="F35">
        <v>3</v>
      </c>
      <c r="G35">
        <v>3</v>
      </c>
      <c r="H35">
        <v>4</v>
      </c>
      <c r="I35">
        <v>4</v>
      </c>
      <c r="J35">
        <v>4</v>
      </c>
      <c r="K35">
        <v>3</v>
      </c>
      <c r="L35">
        <v>4</v>
      </c>
      <c r="M35">
        <v>3</v>
      </c>
      <c r="N35">
        <v>3</v>
      </c>
      <c r="O35">
        <v>2</v>
      </c>
      <c r="P35">
        <v>3</v>
      </c>
      <c r="Q35">
        <v>3</v>
      </c>
      <c r="R35">
        <v>4</v>
      </c>
      <c r="S35">
        <v>2</v>
      </c>
      <c r="T35">
        <v>1</v>
      </c>
      <c r="U35">
        <v>3</v>
      </c>
      <c r="V35">
        <v>4</v>
      </c>
      <c r="W35">
        <v>3</v>
      </c>
      <c r="X35">
        <v>1</v>
      </c>
      <c r="Y35">
        <v>2</v>
      </c>
      <c r="Z35">
        <v>3</v>
      </c>
      <c r="AA35">
        <v>3</v>
      </c>
      <c r="AB35">
        <v>4</v>
      </c>
      <c r="AC35">
        <v>1</v>
      </c>
      <c r="AD35">
        <v>4</v>
      </c>
      <c r="AE35">
        <v>4</v>
      </c>
      <c r="BH35" s="4">
        <f t="shared" si="45"/>
        <v>1</v>
      </c>
      <c r="BI35" s="4">
        <f t="shared" si="43"/>
        <v>1</v>
      </c>
      <c r="BJ35" s="4">
        <f t="shared" si="44"/>
        <v>0</v>
      </c>
      <c r="BK35" s="4">
        <f t="shared" si="4"/>
        <v>1</v>
      </c>
      <c r="BL35" s="4">
        <f t="shared" si="5"/>
        <v>0</v>
      </c>
      <c r="BM35" s="4">
        <f t="shared" si="6"/>
        <v>1</v>
      </c>
      <c r="BN35" s="4">
        <f t="shared" si="7"/>
        <v>1</v>
      </c>
      <c r="BO35" s="4">
        <f t="shared" si="8"/>
        <v>0</v>
      </c>
      <c r="BP35" s="4">
        <f t="shared" si="9"/>
        <v>1</v>
      </c>
      <c r="BQ35" s="4">
        <f t="shared" si="10"/>
        <v>1</v>
      </c>
      <c r="BR35" s="4">
        <f t="shared" si="11"/>
        <v>1</v>
      </c>
      <c r="BS35" s="4">
        <f t="shared" si="12"/>
        <v>1</v>
      </c>
      <c r="BT35" s="4">
        <f t="shared" si="13"/>
        <v>1</v>
      </c>
      <c r="BU35" s="4">
        <f t="shared" si="14"/>
        <v>1</v>
      </c>
      <c r="BV35" s="4">
        <f t="shared" si="15"/>
        <v>1</v>
      </c>
      <c r="BW35" s="4">
        <f t="shared" si="16"/>
        <v>0</v>
      </c>
      <c r="BX35" s="4">
        <f t="shared" si="17"/>
        <v>0</v>
      </c>
      <c r="BY35" s="4">
        <f t="shared" si="18"/>
        <v>0</v>
      </c>
      <c r="BZ35" s="4">
        <f t="shared" si="19"/>
        <v>1</v>
      </c>
      <c r="CA35" s="4">
        <f t="shared" si="20"/>
        <v>1</v>
      </c>
      <c r="CB35" s="4">
        <f t="shared" si="21"/>
        <v>0</v>
      </c>
      <c r="CC35" s="4">
        <f t="shared" si="22"/>
        <v>0</v>
      </c>
      <c r="CD35" s="4">
        <f t="shared" si="23"/>
        <v>0</v>
      </c>
      <c r="CE35" s="4">
        <f t="shared" si="24"/>
        <v>0</v>
      </c>
      <c r="CF35" s="4">
        <f t="shared" si="25"/>
        <v>1</v>
      </c>
      <c r="CG35" s="4">
        <f t="shared" si="26"/>
        <v>0</v>
      </c>
      <c r="CH35" s="4">
        <f t="shared" si="27"/>
        <v>0</v>
      </c>
      <c r="CI35" s="4">
        <f t="shared" si="28"/>
        <v>0</v>
      </c>
      <c r="CJ35" s="4">
        <f t="shared" si="29"/>
        <v>1</v>
      </c>
      <c r="CK35" s="4">
        <f t="shared" si="30"/>
        <v>0</v>
      </c>
      <c r="CL35" s="4">
        <f t="shared" si="31"/>
        <v>0</v>
      </c>
      <c r="CM35" s="4">
        <f t="shared" si="32"/>
        <v>0</v>
      </c>
      <c r="CN35" s="4">
        <f t="shared" si="33"/>
        <v>0</v>
      </c>
      <c r="CO35" s="4">
        <f t="shared" si="34"/>
        <v>0</v>
      </c>
      <c r="CP35" s="4">
        <f t="shared" si="35"/>
        <v>0</v>
      </c>
      <c r="CQ35" s="4">
        <f t="shared" si="36"/>
        <v>0</v>
      </c>
      <c r="CR35" s="83">
        <f>'por Contenidos'!AT30</f>
        <v>3</v>
      </c>
      <c r="CS35" s="61">
        <f t="shared" si="37"/>
        <v>1</v>
      </c>
      <c r="CT35" s="83">
        <f>'por Contenidos'!AU30</f>
        <v>5</v>
      </c>
      <c r="CU35" s="61">
        <f t="shared" si="38"/>
        <v>0.8333333333333334</v>
      </c>
      <c r="CV35" s="83">
        <f>'por Contenidos'!AV30</f>
        <v>5</v>
      </c>
      <c r="CW35" s="61">
        <f t="shared" si="39"/>
        <v>0.7142857142857143</v>
      </c>
      <c r="CX35" s="81">
        <f>'por Contenidos'!AW30</f>
        <v>2</v>
      </c>
      <c r="CY35" s="67">
        <f t="shared" si="40"/>
        <v>0.2222222222222222</v>
      </c>
      <c r="CZ35" s="81">
        <f>'por Contenidos'!AX30</f>
        <v>1</v>
      </c>
      <c r="DA35" s="67">
        <f t="shared" si="41"/>
        <v>0.2</v>
      </c>
      <c r="DB35" s="84">
        <f>'por Contenidos'!AY30</f>
        <v>16</v>
      </c>
      <c r="DC35" s="68">
        <f t="shared" si="2"/>
        <v>16</v>
      </c>
      <c r="DD35" s="69">
        <f t="shared" si="42"/>
        <v>0.5333333333333333</v>
      </c>
      <c r="DE35" s="72"/>
      <c r="DF35" s="73"/>
    </row>
    <row r="36" spans="1:110" ht="15">
      <c r="A36" s="13"/>
      <c r="B36">
        <v>3</v>
      </c>
      <c r="C36">
        <v>1</v>
      </c>
      <c r="D36">
        <v>2</v>
      </c>
      <c r="E36">
        <v>1</v>
      </c>
      <c r="F36">
        <v>2</v>
      </c>
      <c r="G36">
        <v>3</v>
      </c>
      <c r="I36">
        <v>1</v>
      </c>
      <c r="J36">
        <v>2</v>
      </c>
      <c r="K36">
        <v>4</v>
      </c>
      <c r="L36">
        <v>2</v>
      </c>
      <c r="M36">
        <v>3</v>
      </c>
      <c r="N36">
        <v>3</v>
      </c>
      <c r="O36">
        <v>2</v>
      </c>
      <c r="P36">
        <v>3</v>
      </c>
      <c r="Q36">
        <v>3</v>
      </c>
      <c r="R36">
        <v>2</v>
      </c>
      <c r="S36">
        <v>4</v>
      </c>
      <c r="T36">
        <v>1</v>
      </c>
      <c r="U36">
        <v>3</v>
      </c>
      <c r="V36">
        <v>2</v>
      </c>
      <c r="W36">
        <v>2</v>
      </c>
      <c r="X36">
        <v>3</v>
      </c>
      <c r="Y36">
        <v>1</v>
      </c>
      <c r="Z36">
        <v>3</v>
      </c>
      <c r="AA36">
        <v>2</v>
      </c>
      <c r="AB36">
        <v>4</v>
      </c>
      <c r="AC36">
        <v>3</v>
      </c>
      <c r="AD36">
        <v>2</v>
      </c>
      <c r="AE36">
        <v>4</v>
      </c>
      <c r="BH36" s="4">
        <f t="shared" si="45"/>
        <v>1</v>
      </c>
      <c r="BI36" s="4">
        <f t="shared" si="43"/>
        <v>0</v>
      </c>
      <c r="BJ36" s="4">
        <f t="shared" si="44"/>
        <v>1</v>
      </c>
      <c r="BK36" s="4">
        <f t="shared" si="4"/>
        <v>1</v>
      </c>
      <c r="BL36" s="4">
        <f t="shared" si="5"/>
        <v>1</v>
      </c>
      <c r="BM36" s="4">
        <f t="shared" si="6"/>
        <v>1</v>
      </c>
      <c r="BN36" s="4">
        <f t="shared" si="7"/>
        <v>0</v>
      </c>
      <c r="BO36" s="4">
        <f t="shared" si="8"/>
        <v>1</v>
      </c>
      <c r="BP36" s="4">
        <f t="shared" si="9"/>
        <v>0</v>
      </c>
      <c r="BQ36" s="4">
        <f t="shared" si="10"/>
        <v>0</v>
      </c>
      <c r="BR36" s="4">
        <f t="shared" si="11"/>
        <v>0</v>
      </c>
      <c r="BS36" s="4">
        <f t="shared" si="12"/>
        <v>1</v>
      </c>
      <c r="BT36" s="4">
        <f t="shared" si="13"/>
        <v>1</v>
      </c>
      <c r="BU36" s="4">
        <f t="shared" si="14"/>
        <v>1</v>
      </c>
      <c r="BV36" s="4">
        <f t="shared" si="15"/>
        <v>1</v>
      </c>
      <c r="BW36" s="4">
        <f t="shared" si="16"/>
        <v>0</v>
      </c>
      <c r="BX36" s="4">
        <f t="shared" si="17"/>
        <v>1</v>
      </c>
      <c r="BY36" s="4">
        <f t="shared" si="18"/>
        <v>1</v>
      </c>
      <c r="BZ36" s="4">
        <f t="shared" si="19"/>
        <v>1</v>
      </c>
      <c r="CA36" s="4">
        <f t="shared" si="20"/>
        <v>1</v>
      </c>
      <c r="CB36" s="4">
        <f t="shared" si="21"/>
        <v>1</v>
      </c>
      <c r="CC36" s="4">
        <f t="shared" si="22"/>
        <v>1</v>
      </c>
      <c r="CD36" s="4">
        <f t="shared" si="23"/>
        <v>0</v>
      </c>
      <c r="CE36" s="4">
        <f t="shared" si="24"/>
        <v>1</v>
      </c>
      <c r="CF36" s="4">
        <f t="shared" si="25"/>
        <v>1</v>
      </c>
      <c r="CG36" s="4">
        <f t="shared" si="26"/>
        <v>0</v>
      </c>
      <c r="CH36" s="4">
        <f t="shared" si="27"/>
        <v>0</v>
      </c>
      <c r="CI36" s="4">
        <f t="shared" si="28"/>
        <v>0</v>
      </c>
      <c r="CJ36" s="4">
        <f t="shared" si="29"/>
        <v>0</v>
      </c>
      <c r="CK36" s="4">
        <f t="shared" si="30"/>
        <v>0</v>
      </c>
      <c r="CL36" s="4">
        <f t="shared" si="31"/>
        <v>0</v>
      </c>
      <c r="CM36" s="4">
        <f t="shared" si="32"/>
        <v>0</v>
      </c>
      <c r="CN36" s="4">
        <f t="shared" si="33"/>
        <v>0</v>
      </c>
      <c r="CO36" s="4">
        <f t="shared" si="34"/>
        <v>0</v>
      </c>
      <c r="CP36" s="4">
        <f t="shared" si="35"/>
        <v>0</v>
      </c>
      <c r="CQ36" s="4">
        <f t="shared" si="36"/>
        <v>0</v>
      </c>
      <c r="CR36" s="83">
        <f>'por Contenidos'!AT31</f>
        <v>2</v>
      </c>
      <c r="CS36" s="61">
        <f t="shared" si="37"/>
        <v>0.6666666666666666</v>
      </c>
      <c r="CT36" s="83">
        <f>'por Contenidos'!AU31</f>
        <v>3</v>
      </c>
      <c r="CU36" s="61">
        <f t="shared" si="38"/>
        <v>0.5</v>
      </c>
      <c r="CV36" s="83">
        <f>'por Contenidos'!AV31</f>
        <v>5</v>
      </c>
      <c r="CW36" s="61">
        <f t="shared" si="39"/>
        <v>0.7142857142857143</v>
      </c>
      <c r="CX36" s="81">
        <f>'por Contenidos'!AW31</f>
        <v>7</v>
      </c>
      <c r="CY36" s="67">
        <f t="shared" si="40"/>
        <v>0.7777777777777778</v>
      </c>
      <c r="CZ36" s="81">
        <f>'por Contenidos'!AX31</f>
        <v>1</v>
      </c>
      <c r="DA36" s="67">
        <f t="shared" si="41"/>
        <v>0.2</v>
      </c>
      <c r="DB36" s="84">
        <f>'por Contenidos'!AY31</f>
        <v>18</v>
      </c>
      <c r="DC36" s="68">
        <f t="shared" si="2"/>
        <v>18</v>
      </c>
      <c r="DD36" s="69">
        <f t="shared" si="42"/>
        <v>0.6</v>
      </c>
      <c r="DE36" s="72"/>
      <c r="DF36" s="73"/>
    </row>
    <row r="37" spans="1:110" ht="15">
      <c r="A37" s="11"/>
      <c r="BH37" s="4">
        <f t="shared" si="45"/>
        <v>0</v>
      </c>
      <c r="BI37" s="4">
        <f t="shared" si="43"/>
        <v>0</v>
      </c>
      <c r="BJ37" s="4">
        <f t="shared" si="44"/>
        <v>0</v>
      </c>
      <c r="BK37" s="4">
        <f t="shared" si="4"/>
        <v>0</v>
      </c>
      <c r="BL37" s="4">
        <f t="shared" si="5"/>
        <v>0</v>
      </c>
      <c r="BM37" s="4">
        <f t="shared" si="6"/>
        <v>0</v>
      </c>
      <c r="BN37" s="4">
        <f t="shared" si="7"/>
        <v>0</v>
      </c>
      <c r="BO37" s="4">
        <f t="shared" si="8"/>
        <v>0</v>
      </c>
      <c r="BP37" s="4">
        <f t="shared" si="9"/>
        <v>0</v>
      </c>
      <c r="BQ37" s="4">
        <f t="shared" si="10"/>
        <v>0</v>
      </c>
      <c r="BR37" s="4">
        <f t="shared" si="11"/>
        <v>0</v>
      </c>
      <c r="BS37" s="4">
        <f t="shared" si="12"/>
        <v>0</v>
      </c>
      <c r="BT37" s="4">
        <f t="shared" si="13"/>
        <v>0</v>
      </c>
      <c r="BU37" s="4">
        <f t="shared" si="14"/>
        <v>0</v>
      </c>
      <c r="BV37" s="4">
        <f t="shared" si="15"/>
        <v>0</v>
      </c>
      <c r="BW37" s="4">
        <f t="shared" si="16"/>
        <v>0</v>
      </c>
      <c r="BX37" s="4">
        <f t="shared" si="17"/>
        <v>0</v>
      </c>
      <c r="BY37" s="4">
        <f t="shared" si="18"/>
        <v>0</v>
      </c>
      <c r="BZ37" s="4">
        <f t="shared" si="19"/>
        <v>0</v>
      </c>
      <c r="CA37" s="4">
        <f t="shared" si="20"/>
        <v>0</v>
      </c>
      <c r="CB37" s="4">
        <f t="shared" si="21"/>
        <v>0</v>
      </c>
      <c r="CC37" s="4">
        <f t="shared" si="22"/>
        <v>0</v>
      </c>
      <c r="CD37" s="4">
        <f t="shared" si="23"/>
        <v>0</v>
      </c>
      <c r="CE37" s="4">
        <f t="shared" si="24"/>
        <v>0</v>
      </c>
      <c r="CF37" s="4">
        <f t="shared" si="25"/>
        <v>0</v>
      </c>
      <c r="CG37" s="4">
        <f t="shared" si="26"/>
        <v>0</v>
      </c>
      <c r="CH37" s="4">
        <f t="shared" si="27"/>
        <v>0</v>
      </c>
      <c r="CI37" s="4">
        <f t="shared" si="28"/>
        <v>0</v>
      </c>
      <c r="CJ37" s="4">
        <f t="shared" si="29"/>
        <v>0</v>
      </c>
      <c r="CK37" s="4">
        <f t="shared" si="30"/>
        <v>0</v>
      </c>
      <c r="CL37" s="4">
        <f t="shared" si="31"/>
        <v>0</v>
      </c>
      <c r="CM37" s="4">
        <f t="shared" si="32"/>
        <v>0</v>
      </c>
      <c r="CN37" s="4">
        <f t="shared" si="33"/>
        <v>0</v>
      </c>
      <c r="CO37" s="4">
        <f t="shared" si="34"/>
        <v>0</v>
      </c>
      <c r="CP37" s="4">
        <f t="shared" si="35"/>
        <v>0</v>
      </c>
      <c r="CQ37" s="4">
        <f t="shared" si="36"/>
        <v>0</v>
      </c>
      <c r="CR37" s="83">
        <f>'por Contenidos'!AT32</f>
        <v>0</v>
      </c>
      <c r="CS37" s="61">
        <f t="shared" si="37"/>
        <v>0</v>
      </c>
      <c r="CT37" s="83">
        <f>'por Contenidos'!AU32</f>
        <v>0</v>
      </c>
      <c r="CU37" s="61">
        <f t="shared" si="38"/>
        <v>0</v>
      </c>
      <c r="CV37" s="83">
        <f>'por Contenidos'!AV32</f>
        <v>0</v>
      </c>
      <c r="CW37" s="61">
        <f t="shared" si="39"/>
        <v>0</v>
      </c>
      <c r="CX37" s="81">
        <f>'por Contenidos'!AW32</f>
        <v>0</v>
      </c>
      <c r="CY37" s="67">
        <f t="shared" si="40"/>
        <v>0</v>
      </c>
      <c r="CZ37" s="81">
        <f>'por Contenidos'!AX32</f>
        <v>0</v>
      </c>
      <c r="DA37" s="67">
        <f t="shared" si="41"/>
        <v>0</v>
      </c>
      <c r="DB37" s="84">
        <f>'por Contenidos'!AY32</f>
        <v>0</v>
      </c>
      <c r="DC37" s="68">
        <f t="shared" si="2"/>
        <v>0</v>
      </c>
      <c r="DD37" s="69">
        <f t="shared" si="42"/>
        <v>0</v>
      </c>
      <c r="DE37" s="72"/>
      <c r="DF37" s="73"/>
    </row>
    <row r="38" spans="1:110" ht="15">
      <c r="A38" s="11"/>
      <c r="B38">
        <v>3</v>
      </c>
      <c r="C38">
        <v>1</v>
      </c>
      <c r="D38">
        <v>2</v>
      </c>
      <c r="E38">
        <v>1</v>
      </c>
      <c r="F38">
        <v>1</v>
      </c>
      <c r="G38">
        <v>1</v>
      </c>
      <c r="H38">
        <v>3</v>
      </c>
      <c r="I38">
        <v>1</v>
      </c>
      <c r="J38">
        <v>2</v>
      </c>
      <c r="K38">
        <v>4</v>
      </c>
      <c r="L38">
        <v>3</v>
      </c>
      <c r="M38">
        <v>2</v>
      </c>
      <c r="N38">
        <v>3</v>
      </c>
      <c r="O38">
        <v>2</v>
      </c>
      <c r="P38">
        <v>1</v>
      </c>
      <c r="Q38">
        <v>3</v>
      </c>
      <c r="R38">
        <v>2</v>
      </c>
      <c r="S38">
        <v>1</v>
      </c>
      <c r="T38">
        <v>1</v>
      </c>
      <c r="U38">
        <v>2</v>
      </c>
      <c r="V38">
        <v>3</v>
      </c>
      <c r="W38">
        <v>2</v>
      </c>
      <c r="X38">
        <v>1</v>
      </c>
      <c r="Y38">
        <v>3</v>
      </c>
      <c r="Z38">
        <v>1</v>
      </c>
      <c r="AA38">
        <v>1</v>
      </c>
      <c r="AB38">
        <v>4</v>
      </c>
      <c r="AC38">
        <v>4</v>
      </c>
      <c r="AD38">
        <v>4</v>
      </c>
      <c r="AE38">
        <v>2</v>
      </c>
      <c r="BH38" s="4">
        <f t="shared" si="45"/>
        <v>1</v>
      </c>
      <c r="BI38" s="4">
        <f t="shared" si="43"/>
        <v>0</v>
      </c>
      <c r="BJ38" s="4">
        <f t="shared" si="44"/>
        <v>1</v>
      </c>
      <c r="BK38" s="4">
        <f t="shared" si="4"/>
        <v>1</v>
      </c>
      <c r="BL38" s="4">
        <f t="shared" si="5"/>
        <v>0</v>
      </c>
      <c r="BM38" s="4">
        <f t="shared" si="6"/>
        <v>0</v>
      </c>
      <c r="BN38" s="4">
        <f t="shared" si="7"/>
        <v>0</v>
      </c>
      <c r="BO38" s="4">
        <f t="shared" si="8"/>
        <v>1</v>
      </c>
      <c r="BP38" s="4">
        <f t="shared" si="9"/>
        <v>0</v>
      </c>
      <c r="BQ38" s="4">
        <f t="shared" si="10"/>
        <v>0</v>
      </c>
      <c r="BR38" s="4">
        <f t="shared" si="11"/>
        <v>0</v>
      </c>
      <c r="BS38" s="4">
        <f t="shared" si="12"/>
        <v>0</v>
      </c>
      <c r="BT38" s="4">
        <f t="shared" si="13"/>
        <v>1</v>
      </c>
      <c r="BU38" s="4">
        <f t="shared" si="14"/>
        <v>1</v>
      </c>
      <c r="BV38" s="4">
        <f t="shared" si="15"/>
        <v>0</v>
      </c>
      <c r="BW38" s="4">
        <f t="shared" si="16"/>
        <v>0</v>
      </c>
      <c r="BX38" s="4">
        <f t="shared" si="17"/>
        <v>1</v>
      </c>
      <c r="BY38" s="4">
        <f t="shared" si="18"/>
        <v>0</v>
      </c>
      <c r="BZ38" s="4">
        <f t="shared" si="19"/>
        <v>1</v>
      </c>
      <c r="CA38" s="4">
        <f t="shared" si="20"/>
        <v>0</v>
      </c>
      <c r="CB38" s="4">
        <f t="shared" si="21"/>
        <v>0</v>
      </c>
      <c r="CC38" s="4">
        <f t="shared" si="22"/>
        <v>1</v>
      </c>
      <c r="CD38" s="4">
        <f t="shared" si="23"/>
        <v>0</v>
      </c>
      <c r="CE38" s="4">
        <f t="shared" si="24"/>
        <v>0</v>
      </c>
      <c r="CF38" s="4">
        <f t="shared" si="25"/>
        <v>0</v>
      </c>
      <c r="CG38" s="4">
        <f t="shared" si="26"/>
        <v>1</v>
      </c>
      <c r="CH38" s="4">
        <f t="shared" si="27"/>
        <v>0</v>
      </c>
      <c r="CI38" s="4">
        <f t="shared" si="28"/>
        <v>0</v>
      </c>
      <c r="CJ38" s="4">
        <f t="shared" si="29"/>
        <v>1</v>
      </c>
      <c r="CK38" s="4">
        <f t="shared" si="30"/>
        <v>1</v>
      </c>
      <c r="CL38" s="4">
        <f t="shared" si="31"/>
        <v>0</v>
      </c>
      <c r="CM38" s="4">
        <f t="shared" si="32"/>
        <v>0</v>
      </c>
      <c r="CN38" s="4">
        <f t="shared" si="33"/>
        <v>0</v>
      </c>
      <c r="CO38" s="4">
        <f t="shared" si="34"/>
        <v>0</v>
      </c>
      <c r="CP38" s="4">
        <f t="shared" si="35"/>
        <v>0</v>
      </c>
      <c r="CQ38" s="4">
        <f t="shared" si="36"/>
        <v>0</v>
      </c>
      <c r="CR38" s="83">
        <f>'por Contenidos'!AT34</f>
        <v>2</v>
      </c>
      <c r="CS38" s="61">
        <f>(CR38/$CR$14)</f>
        <v>0.6666666666666666</v>
      </c>
      <c r="CT38" s="83">
        <f>'por Contenidos'!AU34</f>
        <v>1</v>
      </c>
      <c r="CU38" s="61">
        <f>(CT38/$CT$14)</f>
        <v>0.16666666666666666</v>
      </c>
      <c r="CV38" s="83">
        <f>'por Contenidos'!AV34</f>
        <v>4</v>
      </c>
      <c r="CW38" s="61">
        <f>CV38/$CV$14</f>
        <v>0.5714285714285714</v>
      </c>
      <c r="CX38" s="81">
        <f>'por Contenidos'!AW34</f>
        <v>3</v>
      </c>
      <c r="CY38" s="67">
        <f>(CX38/$CX$14)</f>
        <v>0.3333333333333333</v>
      </c>
      <c r="CZ38" s="81">
        <f>'por Contenidos'!AX34</f>
        <v>2</v>
      </c>
      <c r="DA38" s="67">
        <f>(CZ38/$CZ$14)</f>
        <v>0.4</v>
      </c>
      <c r="DB38" s="84">
        <f>'por Contenidos'!AY34</f>
        <v>12</v>
      </c>
      <c r="DC38" s="68">
        <f>SUM(BH38:CQ38)</f>
        <v>12</v>
      </c>
      <c r="DD38" s="69">
        <f>(DC38/$DC$14)</f>
        <v>0.4</v>
      </c>
      <c r="DE38" s="72"/>
      <c r="DF38" s="73"/>
    </row>
    <row r="39" spans="1:110" ht="15">
      <c r="A39" s="12"/>
      <c r="B39">
        <v>2</v>
      </c>
      <c r="C39">
        <v>4</v>
      </c>
      <c r="D39">
        <v>2</v>
      </c>
      <c r="E39">
        <v>1</v>
      </c>
      <c r="F39">
        <v>1</v>
      </c>
      <c r="G39">
        <v>2</v>
      </c>
      <c r="H39">
        <v>3</v>
      </c>
      <c r="I39">
        <v>1</v>
      </c>
      <c r="J39">
        <v>2</v>
      </c>
      <c r="K39">
        <v>3</v>
      </c>
      <c r="L39">
        <v>1</v>
      </c>
      <c r="M39">
        <v>1</v>
      </c>
      <c r="N39">
        <v>3</v>
      </c>
      <c r="O39">
        <v>3</v>
      </c>
      <c r="P39">
        <v>3</v>
      </c>
      <c r="Q39">
        <v>1</v>
      </c>
      <c r="R39">
        <v>2</v>
      </c>
      <c r="S39">
        <v>4</v>
      </c>
      <c r="T39">
        <v>2</v>
      </c>
      <c r="U39">
        <v>3</v>
      </c>
      <c r="V39">
        <v>1</v>
      </c>
      <c r="W39">
        <v>4</v>
      </c>
      <c r="X39">
        <v>4</v>
      </c>
      <c r="Y39">
        <v>1</v>
      </c>
      <c r="Z39">
        <v>3</v>
      </c>
      <c r="AA39">
        <v>4</v>
      </c>
      <c r="AB39">
        <v>3</v>
      </c>
      <c r="AC39">
        <v>4</v>
      </c>
      <c r="AD39">
        <v>1</v>
      </c>
      <c r="AE39">
        <v>1</v>
      </c>
      <c r="BH39" s="4">
        <f t="shared" si="45"/>
        <v>0</v>
      </c>
      <c r="BI39" s="4">
        <f t="shared" si="43"/>
        <v>1</v>
      </c>
      <c r="BJ39" s="4">
        <f t="shared" si="44"/>
        <v>1</v>
      </c>
      <c r="BK39" s="4">
        <f t="shared" si="4"/>
        <v>1</v>
      </c>
      <c r="BL39" s="4">
        <f t="shared" si="5"/>
        <v>0</v>
      </c>
      <c r="BM39" s="4">
        <f t="shared" si="6"/>
        <v>0</v>
      </c>
      <c r="BN39" s="4">
        <f t="shared" si="7"/>
        <v>0</v>
      </c>
      <c r="BO39" s="4">
        <f t="shared" si="8"/>
        <v>1</v>
      </c>
      <c r="BP39" s="4">
        <f t="shared" si="9"/>
        <v>0</v>
      </c>
      <c r="BQ39" s="4">
        <f t="shared" si="10"/>
        <v>1</v>
      </c>
      <c r="BR39" s="4">
        <f t="shared" si="11"/>
        <v>0</v>
      </c>
      <c r="BS39" s="4">
        <f t="shared" si="12"/>
        <v>0</v>
      </c>
      <c r="BT39" s="4">
        <f t="shared" si="13"/>
        <v>1</v>
      </c>
      <c r="BU39" s="4">
        <f t="shared" si="14"/>
        <v>0</v>
      </c>
      <c r="BV39" s="4">
        <f t="shared" si="15"/>
        <v>1</v>
      </c>
      <c r="BW39" s="4">
        <f t="shared" si="16"/>
        <v>0</v>
      </c>
      <c r="BX39" s="4">
        <f t="shared" si="17"/>
        <v>1</v>
      </c>
      <c r="BY39" s="4">
        <f t="shared" si="18"/>
        <v>1</v>
      </c>
      <c r="BZ39" s="4">
        <f t="shared" si="19"/>
        <v>0</v>
      </c>
      <c r="CA39" s="4">
        <f t="shared" si="20"/>
        <v>1</v>
      </c>
      <c r="CB39" s="4">
        <f t="shared" si="21"/>
        <v>0</v>
      </c>
      <c r="CC39" s="4">
        <f t="shared" si="22"/>
        <v>0</v>
      </c>
      <c r="CD39" s="4">
        <f t="shared" si="23"/>
        <v>1</v>
      </c>
      <c r="CE39" s="4">
        <f t="shared" si="24"/>
        <v>1</v>
      </c>
      <c r="CF39" s="4">
        <f t="shared" si="25"/>
        <v>1</v>
      </c>
      <c r="CG39" s="4">
        <f t="shared" si="26"/>
        <v>0</v>
      </c>
      <c r="CH39" s="4">
        <f t="shared" si="27"/>
        <v>1</v>
      </c>
      <c r="CI39" s="4">
        <f t="shared" si="28"/>
        <v>0</v>
      </c>
      <c r="CJ39" s="4">
        <f t="shared" si="29"/>
        <v>0</v>
      </c>
      <c r="CK39" s="4">
        <f t="shared" si="30"/>
        <v>0</v>
      </c>
      <c r="CL39" s="4">
        <f t="shared" si="31"/>
        <v>0</v>
      </c>
      <c r="CM39" s="4">
        <f t="shared" si="32"/>
        <v>0</v>
      </c>
      <c r="CN39" s="4">
        <f t="shared" si="33"/>
        <v>0</v>
      </c>
      <c r="CO39" s="4">
        <f t="shared" si="34"/>
        <v>0</v>
      </c>
      <c r="CP39" s="4">
        <f t="shared" si="35"/>
        <v>0</v>
      </c>
      <c r="CQ39" s="4">
        <f t="shared" si="36"/>
        <v>0</v>
      </c>
      <c r="CR39" s="83">
        <f>'por Contenidos'!AT35</f>
        <v>2</v>
      </c>
      <c r="CS39" s="61">
        <f t="shared" si="37"/>
        <v>0.6666666666666666</v>
      </c>
      <c r="CT39" s="83">
        <f>'por Contenidos'!AU34</f>
        <v>1</v>
      </c>
      <c r="CU39" s="61">
        <f t="shared" si="38"/>
        <v>0.16666666666666666</v>
      </c>
      <c r="CV39" s="83">
        <f>'por Contenidos'!AV35</f>
        <v>5</v>
      </c>
      <c r="CW39" s="61">
        <f t="shared" si="39"/>
        <v>0.7142857142857143</v>
      </c>
      <c r="CX39" s="81">
        <f>'por Contenidos'!AW35</f>
        <v>5</v>
      </c>
      <c r="CY39" s="67">
        <f t="shared" si="40"/>
        <v>0.5555555555555556</v>
      </c>
      <c r="CZ39" s="81">
        <f>'por Contenidos'!AX35</f>
        <v>2</v>
      </c>
      <c r="DA39" s="67">
        <f t="shared" si="41"/>
        <v>0.4</v>
      </c>
      <c r="DB39" s="84">
        <f>'por Contenidos'!AY35</f>
        <v>14</v>
      </c>
      <c r="DC39" s="68">
        <f t="shared" si="2"/>
        <v>14</v>
      </c>
      <c r="DD39" s="69">
        <f t="shared" si="42"/>
        <v>0.4666666666666667</v>
      </c>
      <c r="DE39" s="72"/>
      <c r="DF39" s="73"/>
    </row>
    <row r="40" spans="1:110" ht="15">
      <c r="A40" s="12"/>
      <c r="B40">
        <v>3</v>
      </c>
      <c r="C40">
        <v>4</v>
      </c>
      <c r="D40">
        <v>2</v>
      </c>
      <c r="E40">
        <v>1</v>
      </c>
      <c r="F40">
        <v>2</v>
      </c>
      <c r="G40">
        <v>2</v>
      </c>
      <c r="H40">
        <v>4</v>
      </c>
      <c r="I40">
        <v>1</v>
      </c>
      <c r="J40">
        <v>1</v>
      </c>
      <c r="K40">
        <v>4</v>
      </c>
      <c r="L40">
        <v>3</v>
      </c>
      <c r="M40">
        <v>3</v>
      </c>
      <c r="N40">
        <v>3</v>
      </c>
      <c r="O40">
        <v>3</v>
      </c>
      <c r="P40">
        <v>3</v>
      </c>
      <c r="Q40">
        <v>1</v>
      </c>
      <c r="R40">
        <v>4</v>
      </c>
      <c r="S40">
        <v>4</v>
      </c>
      <c r="T40">
        <v>1</v>
      </c>
      <c r="U40">
        <v>3</v>
      </c>
      <c r="V40">
        <v>2</v>
      </c>
      <c r="W40">
        <v>2</v>
      </c>
      <c r="X40">
        <v>1</v>
      </c>
      <c r="Y40">
        <v>3</v>
      </c>
      <c r="Z40">
        <v>3</v>
      </c>
      <c r="AA40">
        <v>1</v>
      </c>
      <c r="AB40">
        <v>4</v>
      </c>
      <c r="AC40">
        <v>4</v>
      </c>
      <c r="AD40">
        <v>4</v>
      </c>
      <c r="AE40">
        <v>2</v>
      </c>
      <c r="BH40" s="4">
        <f t="shared" si="45"/>
        <v>1</v>
      </c>
      <c r="BI40" s="4">
        <f t="shared" si="43"/>
        <v>1</v>
      </c>
      <c r="BJ40" s="4">
        <f t="shared" si="44"/>
        <v>1</v>
      </c>
      <c r="BK40" s="4">
        <f t="shared" si="4"/>
        <v>1</v>
      </c>
      <c r="BL40" s="4">
        <f t="shared" si="5"/>
        <v>1</v>
      </c>
      <c r="BM40" s="4">
        <f t="shared" si="6"/>
        <v>0</v>
      </c>
      <c r="BN40" s="4">
        <f t="shared" si="7"/>
        <v>1</v>
      </c>
      <c r="BO40" s="4">
        <f t="shared" si="8"/>
        <v>1</v>
      </c>
      <c r="BP40" s="4">
        <f t="shared" si="9"/>
        <v>0</v>
      </c>
      <c r="BQ40" s="4">
        <f t="shared" si="10"/>
        <v>0</v>
      </c>
      <c r="BR40" s="4">
        <f t="shared" si="11"/>
        <v>0</v>
      </c>
      <c r="BS40" s="4">
        <f t="shared" si="12"/>
        <v>1</v>
      </c>
      <c r="BT40" s="4">
        <f t="shared" si="13"/>
        <v>1</v>
      </c>
      <c r="BU40" s="4">
        <f t="shared" si="14"/>
        <v>0</v>
      </c>
      <c r="BV40" s="4">
        <f t="shared" si="15"/>
        <v>1</v>
      </c>
      <c r="BW40" s="4">
        <f t="shared" si="16"/>
        <v>0</v>
      </c>
      <c r="BX40" s="4">
        <f t="shared" si="17"/>
        <v>0</v>
      </c>
      <c r="BY40" s="4">
        <f t="shared" si="18"/>
        <v>1</v>
      </c>
      <c r="BZ40" s="4">
        <f t="shared" si="19"/>
        <v>1</v>
      </c>
      <c r="CA40" s="4">
        <f t="shared" si="20"/>
        <v>1</v>
      </c>
      <c r="CB40" s="4">
        <f t="shared" si="21"/>
        <v>1</v>
      </c>
      <c r="CC40" s="4">
        <f t="shared" si="22"/>
        <v>1</v>
      </c>
      <c r="CD40" s="4">
        <f t="shared" si="23"/>
        <v>0</v>
      </c>
      <c r="CE40" s="4">
        <f t="shared" si="24"/>
        <v>0</v>
      </c>
      <c r="CF40" s="4">
        <f t="shared" si="25"/>
        <v>1</v>
      </c>
      <c r="CG40" s="4">
        <f t="shared" si="26"/>
        <v>1</v>
      </c>
      <c r="CH40" s="4">
        <f t="shared" si="27"/>
        <v>0</v>
      </c>
      <c r="CI40" s="4">
        <f t="shared" si="28"/>
        <v>0</v>
      </c>
      <c r="CJ40" s="4">
        <f t="shared" si="29"/>
        <v>1</v>
      </c>
      <c r="CK40" s="4">
        <f t="shared" si="30"/>
        <v>1</v>
      </c>
      <c r="CL40" s="4">
        <f t="shared" si="31"/>
        <v>0</v>
      </c>
      <c r="CM40" s="4">
        <f t="shared" si="32"/>
        <v>0</v>
      </c>
      <c r="CN40" s="4">
        <f t="shared" si="33"/>
        <v>0</v>
      </c>
      <c r="CO40" s="4">
        <f t="shared" si="34"/>
        <v>0</v>
      </c>
      <c r="CP40" s="4">
        <f t="shared" si="35"/>
        <v>0</v>
      </c>
      <c r="CQ40" s="4">
        <f t="shared" si="36"/>
        <v>0</v>
      </c>
      <c r="CR40" s="83">
        <f>'por Contenidos'!AT36</f>
        <v>3</v>
      </c>
      <c r="CS40" s="61">
        <f t="shared" si="37"/>
        <v>1</v>
      </c>
      <c r="CT40" s="83">
        <f>'por Contenidos'!AU36</f>
        <v>4</v>
      </c>
      <c r="CU40" s="61">
        <f t="shared" si="38"/>
        <v>0.6666666666666666</v>
      </c>
      <c r="CV40" s="83">
        <f>'por Contenidos'!AV36</f>
        <v>4</v>
      </c>
      <c r="CW40" s="61">
        <f t="shared" si="39"/>
        <v>0.5714285714285714</v>
      </c>
      <c r="CX40" s="81">
        <f>'por Contenidos'!AW36</f>
        <v>5</v>
      </c>
      <c r="CY40" s="67">
        <f t="shared" si="40"/>
        <v>0.5555555555555556</v>
      </c>
      <c r="CZ40" s="81">
        <f>'por Contenidos'!AX36</f>
        <v>3</v>
      </c>
      <c r="DA40" s="67">
        <f t="shared" si="41"/>
        <v>0.6</v>
      </c>
      <c r="DB40" s="84">
        <f>'por Contenidos'!AY36</f>
        <v>19</v>
      </c>
      <c r="DC40" s="68">
        <f t="shared" si="2"/>
        <v>19</v>
      </c>
      <c r="DD40" s="69">
        <f t="shared" si="42"/>
        <v>0.6333333333333333</v>
      </c>
      <c r="DE40" s="72"/>
      <c r="DF40" s="73"/>
    </row>
    <row r="41" spans="1:110" ht="15">
      <c r="A41" s="11"/>
      <c r="B41">
        <v>3</v>
      </c>
      <c r="C41">
        <v>1</v>
      </c>
      <c r="D41">
        <v>2</v>
      </c>
      <c r="E41">
        <v>1</v>
      </c>
      <c r="F41">
        <v>1</v>
      </c>
      <c r="G41">
        <v>4</v>
      </c>
      <c r="H41">
        <v>4</v>
      </c>
      <c r="I41">
        <v>1</v>
      </c>
      <c r="J41">
        <v>2</v>
      </c>
      <c r="K41">
        <v>3</v>
      </c>
      <c r="L41">
        <v>4</v>
      </c>
      <c r="M41">
        <v>3</v>
      </c>
      <c r="N41">
        <v>3</v>
      </c>
      <c r="O41">
        <v>4</v>
      </c>
      <c r="P41">
        <v>3</v>
      </c>
      <c r="Q41">
        <v>3</v>
      </c>
      <c r="R41">
        <v>2</v>
      </c>
      <c r="S41">
        <v>4</v>
      </c>
      <c r="T41">
        <v>1</v>
      </c>
      <c r="U41">
        <v>3</v>
      </c>
      <c r="V41">
        <v>2</v>
      </c>
      <c r="W41">
        <v>2</v>
      </c>
      <c r="X41">
        <v>3</v>
      </c>
      <c r="Y41">
        <v>1</v>
      </c>
      <c r="Z41">
        <v>3</v>
      </c>
      <c r="AA41">
        <v>1</v>
      </c>
      <c r="AB41">
        <v>3</v>
      </c>
      <c r="AC41">
        <v>2</v>
      </c>
      <c r="AD41">
        <v>4</v>
      </c>
      <c r="AE41">
        <v>4</v>
      </c>
      <c r="BH41" s="4">
        <f t="shared" si="45"/>
        <v>1</v>
      </c>
      <c r="BI41" s="4">
        <f t="shared" si="43"/>
        <v>0</v>
      </c>
      <c r="BJ41" s="4">
        <f t="shared" si="44"/>
        <v>1</v>
      </c>
      <c r="BK41" s="4">
        <f t="shared" si="4"/>
        <v>1</v>
      </c>
      <c r="BL41" s="4">
        <f t="shared" si="5"/>
        <v>0</v>
      </c>
      <c r="BM41" s="4">
        <f t="shared" si="6"/>
        <v>0</v>
      </c>
      <c r="BN41" s="4">
        <f t="shared" si="7"/>
        <v>1</v>
      </c>
      <c r="BO41" s="4">
        <f t="shared" si="8"/>
        <v>1</v>
      </c>
      <c r="BP41" s="4">
        <f t="shared" si="9"/>
        <v>0</v>
      </c>
      <c r="BQ41" s="4">
        <f t="shared" si="10"/>
        <v>1</v>
      </c>
      <c r="BR41" s="4">
        <f t="shared" si="11"/>
        <v>1</v>
      </c>
      <c r="BS41" s="4">
        <f t="shared" si="12"/>
        <v>1</v>
      </c>
      <c r="BT41" s="4">
        <f t="shared" si="13"/>
        <v>1</v>
      </c>
      <c r="BU41" s="4">
        <f t="shared" si="14"/>
        <v>0</v>
      </c>
      <c r="BV41" s="4">
        <f t="shared" si="15"/>
        <v>1</v>
      </c>
      <c r="BW41" s="4">
        <f t="shared" si="16"/>
        <v>0</v>
      </c>
      <c r="BX41" s="4">
        <f t="shared" si="17"/>
        <v>1</v>
      </c>
      <c r="BY41" s="4">
        <f t="shared" si="18"/>
        <v>1</v>
      </c>
      <c r="BZ41" s="4">
        <f t="shared" si="19"/>
        <v>1</v>
      </c>
      <c r="CA41" s="4">
        <f t="shared" si="20"/>
        <v>1</v>
      </c>
      <c r="CB41" s="4">
        <f t="shared" si="21"/>
        <v>1</v>
      </c>
      <c r="CC41" s="4">
        <f t="shared" si="22"/>
        <v>1</v>
      </c>
      <c r="CD41" s="4">
        <f t="shared" si="23"/>
        <v>0</v>
      </c>
      <c r="CE41" s="4">
        <f t="shared" si="24"/>
        <v>1</v>
      </c>
      <c r="CF41" s="4">
        <f t="shared" si="25"/>
        <v>1</v>
      </c>
      <c r="CG41" s="4">
        <f t="shared" si="26"/>
        <v>1</v>
      </c>
      <c r="CH41" s="4">
        <f t="shared" si="27"/>
        <v>1</v>
      </c>
      <c r="CI41" s="4">
        <f t="shared" si="28"/>
        <v>1</v>
      </c>
      <c r="CJ41" s="4">
        <f t="shared" si="29"/>
        <v>1</v>
      </c>
      <c r="CK41" s="4">
        <f t="shared" si="30"/>
        <v>0</v>
      </c>
      <c r="CL41" s="4">
        <f t="shared" si="31"/>
        <v>0</v>
      </c>
      <c r="CM41" s="4">
        <f t="shared" si="32"/>
        <v>0</v>
      </c>
      <c r="CN41" s="4">
        <f t="shared" si="33"/>
        <v>0</v>
      </c>
      <c r="CO41" s="4">
        <f t="shared" si="34"/>
        <v>0</v>
      </c>
      <c r="CP41" s="4">
        <f t="shared" si="35"/>
        <v>0</v>
      </c>
      <c r="CQ41" s="4">
        <f t="shared" si="36"/>
        <v>0</v>
      </c>
      <c r="CR41" s="83">
        <f>'por Contenidos'!AT37</f>
        <v>2</v>
      </c>
      <c r="CS41" s="61">
        <f t="shared" si="37"/>
        <v>0.6666666666666666</v>
      </c>
      <c r="CT41" s="83">
        <f>'por Contenidos'!AU37</f>
        <v>3</v>
      </c>
      <c r="CU41" s="61">
        <f t="shared" si="38"/>
        <v>0.5</v>
      </c>
      <c r="CV41" s="83">
        <f>'por Contenidos'!AV37</f>
        <v>6</v>
      </c>
      <c r="CW41" s="61">
        <f t="shared" si="39"/>
        <v>0.8571428571428571</v>
      </c>
      <c r="CX41" s="81">
        <f>'por Contenidos'!AW37</f>
        <v>7</v>
      </c>
      <c r="CY41" s="67">
        <f t="shared" si="40"/>
        <v>0.7777777777777778</v>
      </c>
      <c r="CZ41" s="81">
        <f>'por Contenidos'!AX37</f>
        <v>4</v>
      </c>
      <c r="DA41" s="67">
        <f t="shared" si="41"/>
        <v>0.8</v>
      </c>
      <c r="DB41" s="84">
        <f>'por Contenidos'!AY37</f>
        <v>22</v>
      </c>
      <c r="DC41" s="68">
        <f t="shared" si="2"/>
        <v>22</v>
      </c>
      <c r="DD41" s="69">
        <f t="shared" si="42"/>
        <v>0.7333333333333333</v>
      </c>
      <c r="DE41" s="72"/>
      <c r="DF41" s="73"/>
    </row>
    <row r="42" spans="1:110" ht="15">
      <c r="A42" s="137"/>
      <c r="B42">
        <v>3</v>
      </c>
      <c r="C42">
        <v>4</v>
      </c>
      <c r="D42">
        <v>1</v>
      </c>
      <c r="E42">
        <v>1</v>
      </c>
      <c r="F42">
        <v>2</v>
      </c>
      <c r="G42">
        <v>3</v>
      </c>
      <c r="H42">
        <v>4</v>
      </c>
      <c r="I42">
        <v>1</v>
      </c>
      <c r="J42">
        <v>4</v>
      </c>
      <c r="K42">
        <v>4</v>
      </c>
      <c r="L42">
        <v>4</v>
      </c>
      <c r="M42">
        <v>3</v>
      </c>
      <c r="N42">
        <v>3</v>
      </c>
      <c r="O42">
        <v>3</v>
      </c>
      <c r="P42">
        <v>3</v>
      </c>
      <c r="Q42">
        <v>3</v>
      </c>
      <c r="R42">
        <v>4</v>
      </c>
      <c r="S42">
        <v>4</v>
      </c>
      <c r="T42">
        <v>1</v>
      </c>
      <c r="U42">
        <v>3</v>
      </c>
      <c r="V42">
        <v>2</v>
      </c>
      <c r="W42">
        <v>4</v>
      </c>
      <c r="X42">
        <v>4</v>
      </c>
      <c r="Y42">
        <v>1</v>
      </c>
      <c r="Z42">
        <v>3</v>
      </c>
      <c r="AA42">
        <v>2</v>
      </c>
      <c r="AB42">
        <v>4</v>
      </c>
      <c r="AC42">
        <v>4</v>
      </c>
      <c r="AD42">
        <v>1</v>
      </c>
      <c r="AE42">
        <v>4</v>
      </c>
      <c r="BH42" s="4">
        <f t="shared" si="45"/>
        <v>1</v>
      </c>
      <c r="BI42" s="4">
        <f t="shared" si="43"/>
        <v>1</v>
      </c>
      <c r="BJ42" s="4">
        <f t="shared" si="44"/>
        <v>0</v>
      </c>
      <c r="BK42" s="4">
        <f t="shared" si="4"/>
        <v>1</v>
      </c>
      <c r="BL42" s="4">
        <f t="shared" si="5"/>
        <v>1</v>
      </c>
      <c r="BM42" s="4">
        <f t="shared" si="6"/>
        <v>1</v>
      </c>
      <c r="BN42" s="4">
        <f t="shared" si="7"/>
        <v>1</v>
      </c>
      <c r="BO42" s="4">
        <f t="shared" si="8"/>
        <v>1</v>
      </c>
      <c r="BP42" s="4">
        <f t="shared" si="9"/>
        <v>1</v>
      </c>
      <c r="BQ42" s="4">
        <f t="shared" si="10"/>
        <v>0</v>
      </c>
      <c r="BR42" s="4">
        <f t="shared" si="11"/>
        <v>1</v>
      </c>
      <c r="BS42" s="4">
        <f t="shared" si="12"/>
        <v>1</v>
      </c>
      <c r="BT42" s="4">
        <f t="shared" si="13"/>
        <v>1</v>
      </c>
      <c r="BU42" s="4">
        <f t="shared" si="14"/>
        <v>0</v>
      </c>
      <c r="BV42" s="4">
        <f t="shared" si="15"/>
        <v>1</v>
      </c>
      <c r="BW42" s="4">
        <f t="shared" si="16"/>
        <v>0</v>
      </c>
      <c r="BX42" s="4">
        <f t="shared" si="17"/>
        <v>0</v>
      </c>
      <c r="BY42" s="4">
        <f t="shared" si="18"/>
        <v>1</v>
      </c>
      <c r="BZ42" s="4">
        <f t="shared" si="19"/>
        <v>1</v>
      </c>
      <c r="CA42" s="4">
        <f t="shared" si="20"/>
        <v>1</v>
      </c>
      <c r="CB42" s="4">
        <f t="shared" si="21"/>
        <v>1</v>
      </c>
      <c r="CC42" s="4">
        <f t="shared" si="22"/>
        <v>0</v>
      </c>
      <c r="CD42" s="4">
        <f t="shared" si="23"/>
        <v>1</v>
      </c>
      <c r="CE42" s="4">
        <f t="shared" si="24"/>
        <v>1</v>
      </c>
      <c r="CF42" s="4">
        <f t="shared" si="25"/>
        <v>1</v>
      </c>
      <c r="CG42" s="4">
        <f t="shared" si="26"/>
        <v>0</v>
      </c>
      <c r="CH42" s="4">
        <f t="shared" si="27"/>
        <v>0</v>
      </c>
      <c r="CI42" s="4">
        <f t="shared" si="28"/>
        <v>0</v>
      </c>
      <c r="CJ42" s="4">
        <f t="shared" si="29"/>
        <v>0</v>
      </c>
      <c r="CK42" s="4">
        <f t="shared" si="30"/>
        <v>0</v>
      </c>
      <c r="CL42" s="4">
        <f t="shared" si="31"/>
        <v>0</v>
      </c>
      <c r="CM42" s="4">
        <f t="shared" si="32"/>
        <v>0</v>
      </c>
      <c r="CN42" s="4">
        <f t="shared" si="33"/>
        <v>0</v>
      </c>
      <c r="CO42" s="4">
        <f t="shared" si="34"/>
        <v>0</v>
      </c>
      <c r="CP42" s="4">
        <f t="shared" si="35"/>
        <v>0</v>
      </c>
      <c r="CQ42" s="4">
        <f t="shared" si="36"/>
        <v>0</v>
      </c>
      <c r="CR42" s="83">
        <f>'por Contenidos'!AT38</f>
        <v>3</v>
      </c>
      <c r="CS42" s="61">
        <f t="shared" si="37"/>
        <v>1</v>
      </c>
      <c r="CT42" s="83">
        <f>'por Contenidos'!AU38</f>
        <v>5</v>
      </c>
      <c r="CU42" s="61">
        <f t="shared" si="38"/>
        <v>0.8333333333333334</v>
      </c>
      <c r="CV42" s="83">
        <f>'por Contenidos'!AV38</f>
        <v>4</v>
      </c>
      <c r="CW42" s="61">
        <f t="shared" si="39"/>
        <v>0.5714285714285714</v>
      </c>
      <c r="CX42" s="81">
        <f>'por Contenidos'!AW38</f>
        <v>6</v>
      </c>
      <c r="CY42" s="67">
        <f t="shared" si="40"/>
        <v>0.6666666666666666</v>
      </c>
      <c r="CZ42" s="81">
        <f>'por Contenidos'!AX38</f>
        <v>1</v>
      </c>
      <c r="DA42" s="67">
        <f t="shared" si="41"/>
        <v>0.2</v>
      </c>
      <c r="DB42" s="84">
        <f>'por Contenidos'!AY38</f>
        <v>19</v>
      </c>
      <c r="DC42" s="68">
        <f t="shared" si="2"/>
        <v>19</v>
      </c>
      <c r="DD42" s="69">
        <f t="shared" si="42"/>
        <v>0.6333333333333333</v>
      </c>
      <c r="DE42" s="72"/>
      <c r="DF42" s="73"/>
    </row>
    <row r="43" spans="1:110" ht="15">
      <c r="A43" s="11"/>
      <c r="B43">
        <v>3</v>
      </c>
      <c r="C43">
        <v>4</v>
      </c>
      <c r="D43">
        <v>4</v>
      </c>
      <c r="E43">
        <v>1</v>
      </c>
      <c r="F43">
        <v>1</v>
      </c>
      <c r="G43">
        <v>2</v>
      </c>
      <c r="H43">
        <v>3</v>
      </c>
      <c r="I43">
        <v>1</v>
      </c>
      <c r="J43">
        <v>1</v>
      </c>
      <c r="K43">
        <v>4</v>
      </c>
      <c r="L43">
        <v>1</v>
      </c>
      <c r="M43">
        <v>3</v>
      </c>
      <c r="N43">
        <v>3</v>
      </c>
      <c r="O43">
        <v>4</v>
      </c>
      <c r="P43">
        <v>3</v>
      </c>
      <c r="Q43">
        <v>3</v>
      </c>
      <c r="R43">
        <v>3</v>
      </c>
      <c r="S43">
        <v>2</v>
      </c>
      <c r="T43">
        <v>1</v>
      </c>
      <c r="U43">
        <v>4</v>
      </c>
      <c r="V43">
        <v>2</v>
      </c>
      <c r="W43">
        <v>4</v>
      </c>
      <c r="X43">
        <v>4</v>
      </c>
      <c r="Y43">
        <v>1</v>
      </c>
      <c r="Z43">
        <v>3</v>
      </c>
      <c r="AA43">
        <v>1</v>
      </c>
      <c r="AB43">
        <v>3</v>
      </c>
      <c r="AC43">
        <v>2</v>
      </c>
      <c r="AD43">
        <v>4</v>
      </c>
      <c r="AE43">
        <v>3</v>
      </c>
      <c r="BH43" s="4">
        <f t="shared" si="45"/>
        <v>1</v>
      </c>
      <c r="BI43" s="4">
        <f t="shared" si="43"/>
        <v>1</v>
      </c>
      <c r="BJ43" s="4">
        <f t="shared" si="44"/>
        <v>0</v>
      </c>
      <c r="BK43" s="4">
        <f t="shared" si="4"/>
        <v>1</v>
      </c>
      <c r="BL43" s="4">
        <f t="shared" si="5"/>
        <v>0</v>
      </c>
      <c r="BM43" s="4">
        <f t="shared" si="6"/>
        <v>0</v>
      </c>
      <c r="BN43" s="4">
        <f t="shared" si="7"/>
        <v>0</v>
      </c>
      <c r="BO43" s="4">
        <f t="shared" si="8"/>
        <v>1</v>
      </c>
      <c r="BP43" s="4">
        <f t="shared" si="9"/>
        <v>0</v>
      </c>
      <c r="BQ43" s="4">
        <f t="shared" si="10"/>
        <v>0</v>
      </c>
      <c r="BR43" s="4">
        <f t="shared" si="11"/>
        <v>0</v>
      </c>
      <c r="BS43" s="4">
        <f t="shared" si="12"/>
        <v>1</v>
      </c>
      <c r="BT43" s="4">
        <f t="shared" si="13"/>
        <v>1</v>
      </c>
      <c r="BU43" s="4">
        <f t="shared" si="14"/>
        <v>0</v>
      </c>
      <c r="BV43" s="4">
        <f t="shared" si="15"/>
        <v>1</v>
      </c>
      <c r="BW43" s="4">
        <f t="shared" si="16"/>
        <v>0</v>
      </c>
      <c r="BX43" s="4">
        <f t="shared" si="17"/>
        <v>0</v>
      </c>
      <c r="BY43" s="4">
        <f t="shared" si="18"/>
        <v>0</v>
      </c>
      <c r="BZ43" s="4">
        <f t="shared" si="19"/>
        <v>1</v>
      </c>
      <c r="CA43" s="4">
        <f t="shared" si="20"/>
        <v>0</v>
      </c>
      <c r="CB43" s="4">
        <f t="shared" si="21"/>
        <v>1</v>
      </c>
      <c r="CC43" s="4">
        <f t="shared" si="22"/>
        <v>0</v>
      </c>
      <c r="CD43" s="4">
        <f t="shared" si="23"/>
        <v>1</v>
      </c>
      <c r="CE43" s="4">
        <f t="shared" si="24"/>
        <v>1</v>
      </c>
      <c r="CF43" s="4">
        <f t="shared" si="25"/>
        <v>1</v>
      </c>
      <c r="CG43" s="4">
        <f t="shared" si="26"/>
        <v>1</v>
      </c>
      <c r="CH43" s="4">
        <f t="shared" si="27"/>
        <v>1</v>
      </c>
      <c r="CI43" s="4">
        <f t="shared" si="28"/>
        <v>1</v>
      </c>
      <c r="CJ43" s="4">
        <f t="shared" si="29"/>
        <v>1</v>
      </c>
      <c r="CK43" s="4">
        <f t="shared" si="30"/>
        <v>0</v>
      </c>
      <c r="CL43" s="4">
        <f t="shared" si="31"/>
        <v>0</v>
      </c>
      <c r="CM43" s="4">
        <f t="shared" si="32"/>
        <v>0</v>
      </c>
      <c r="CN43" s="4">
        <f t="shared" si="33"/>
        <v>0</v>
      </c>
      <c r="CO43" s="4">
        <f t="shared" si="34"/>
        <v>0</v>
      </c>
      <c r="CP43" s="4">
        <f t="shared" si="35"/>
        <v>0</v>
      </c>
      <c r="CQ43" s="4">
        <f t="shared" si="36"/>
        <v>0</v>
      </c>
      <c r="CR43" s="83">
        <f>'por Contenidos'!AT39</f>
        <v>3</v>
      </c>
      <c r="CS43" s="61">
        <f>(CR43/$CR$14)</f>
        <v>1</v>
      </c>
      <c r="CT43" s="83">
        <f>'por Contenidos'!AU39</f>
        <v>2</v>
      </c>
      <c r="CU43" s="61">
        <f>(CT43/$CT$14)</f>
        <v>0.3333333333333333</v>
      </c>
      <c r="CV43" s="83">
        <f>'por Contenidos'!AV39</f>
        <v>3</v>
      </c>
      <c r="CW43" s="61">
        <f>CV43/$CV$14</f>
        <v>0.42857142857142855</v>
      </c>
      <c r="CX43" s="81">
        <f>'por Contenidos'!AW39</f>
        <v>4</v>
      </c>
      <c r="CY43" s="67">
        <f>(CX43/$CX$14)</f>
        <v>0.4444444444444444</v>
      </c>
      <c r="CZ43" s="81">
        <f>'por Contenidos'!AX39</f>
        <v>4</v>
      </c>
      <c r="DA43" s="67">
        <f>(CZ43/$CZ$14)</f>
        <v>0.8</v>
      </c>
      <c r="DB43" s="84">
        <f>'por Contenidos'!AY39</f>
        <v>16</v>
      </c>
      <c r="DC43" s="68">
        <f>SUM(BH43:CQ43)</f>
        <v>16</v>
      </c>
      <c r="DD43" s="69">
        <f>(DC43/$DC$14)</f>
        <v>0.5333333333333333</v>
      </c>
      <c r="DE43" s="72"/>
      <c r="DF43" s="73"/>
    </row>
    <row r="44" spans="1:110" ht="15">
      <c r="A44" s="115"/>
      <c r="B44">
        <v>3</v>
      </c>
      <c r="C44">
        <v>4</v>
      </c>
      <c r="D44">
        <v>2</v>
      </c>
      <c r="E44">
        <v>1</v>
      </c>
      <c r="F44">
        <v>3</v>
      </c>
      <c r="G44">
        <v>2</v>
      </c>
      <c r="H44">
        <v>4</v>
      </c>
      <c r="I44">
        <v>1</v>
      </c>
      <c r="J44">
        <v>4</v>
      </c>
      <c r="K44">
        <v>1</v>
      </c>
      <c r="L44">
        <v>2</v>
      </c>
      <c r="M44">
        <v>3</v>
      </c>
      <c r="N44">
        <v>3</v>
      </c>
      <c r="O44">
        <v>4</v>
      </c>
      <c r="P44">
        <v>3</v>
      </c>
      <c r="Q44">
        <v>4</v>
      </c>
      <c r="R44">
        <v>1</v>
      </c>
      <c r="S44">
        <v>2</v>
      </c>
      <c r="T44">
        <v>4</v>
      </c>
      <c r="U44">
        <v>1</v>
      </c>
      <c r="V44">
        <v>2</v>
      </c>
      <c r="W44">
        <v>2</v>
      </c>
      <c r="X44">
        <v>3</v>
      </c>
      <c r="Y44">
        <v>2</v>
      </c>
      <c r="Z44">
        <v>1</v>
      </c>
      <c r="AA44">
        <v>3</v>
      </c>
      <c r="AB44">
        <v>4</v>
      </c>
      <c r="AC44">
        <v>2</v>
      </c>
      <c r="AD44">
        <v>2</v>
      </c>
      <c r="AE44">
        <v>1</v>
      </c>
      <c r="BH44" s="4">
        <f t="shared" si="45"/>
        <v>1</v>
      </c>
      <c r="BI44" s="4">
        <f t="shared" si="43"/>
        <v>1</v>
      </c>
      <c r="BJ44" s="4">
        <f t="shared" si="44"/>
        <v>1</v>
      </c>
      <c r="BK44" s="4">
        <f t="shared" si="4"/>
        <v>1</v>
      </c>
      <c r="BL44" s="4">
        <f t="shared" si="5"/>
        <v>0</v>
      </c>
      <c r="BM44" s="4">
        <f t="shared" si="6"/>
        <v>0</v>
      </c>
      <c r="BN44" s="4">
        <f t="shared" si="7"/>
        <v>1</v>
      </c>
      <c r="BO44" s="4">
        <f t="shared" si="8"/>
        <v>1</v>
      </c>
      <c r="BP44" s="4">
        <f t="shared" si="9"/>
        <v>1</v>
      </c>
      <c r="BQ44" s="4">
        <f t="shared" si="10"/>
        <v>0</v>
      </c>
      <c r="BR44" s="4">
        <f t="shared" si="11"/>
        <v>0</v>
      </c>
      <c r="BS44" s="4">
        <f t="shared" si="12"/>
        <v>1</v>
      </c>
      <c r="BT44" s="4">
        <f t="shared" si="13"/>
        <v>1</v>
      </c>
      <c r="BU44" s="4">
        <f t="shared" si="14"/>
        <v>0</v>
      </c>
      <c r="BV44" s="4">
        <f t="shared" si="15"/>
        <v>1</v>
      </c>
      <c r="BW44" s="4">
        <f t="shared" si="16"/>
        <v>0</v>
      </c>
      <c r="BX44" s="4">
        <f t="shared" si="17"/>
        <v>0</v>
      </c>
      <c r="BY44" s="4">
        <f t="shared" si="18"/>
        <v>0</v>
      </c>
      <c r="BZ44" s="4">
        <f t="shared" si="19"/>
        <v>0</v>
      </c>
      <c r="CA44" s="4">
        <f t="shared" si="20"/>
        <v>0</v>
      </c>
      <c r="CB44" s="4">
        <f t="shared" si="21"/>
        <v>1</v>
      </c>
      <c r="CC44" s="4">
        <f t="shared" si="22"/>
        <v>1</v>
      </c>
      <c r="CD44" s="4">
        <f t="shared" si="23"/>
        <v>0</v>
      </c>
      <c r="CE44" s="4">
        <f t="shared" si="24"/>
        <v>0</v>
      </c>
      <c r="CF44" s="4">
        <f t="shared" si="25"/>
        <v>0</v>
      </c>
      <c r="CG44" s="4">
        <f t="shared" si="26"/>
        <v>0</v>
      </c>
      <c r="CH44" s="4">
        <f t="shared" si="27"/>
        <v>0</v>
      </c>
      <c r="CI44" s="4">
        <f t="shared" si="28"/>
        <v>1</v>
      </c>
      <c r="CJ44" s="4">
        <f t="shared" si="29"/>
        <v>0</v>
      </c>
      <c r="CK44" s="4">
        <f t="shared" si="30"/>
        <v>0</v>
      </c>
      <c r="CL44" s="4">
        <f t="shared" si="31"/>
        <v>0</v>
      </c>
      <c r="CM44" s="4">
        <f t="shared" si="32"/>
        <v>0</v>
      </c>
      <c r="CN44" s="4">
        <f t="shared" si="33"/>
        <v>0</v>
      </c>
      <c r="CO44" s="4">
        <f t="shared" si="34"/>
        <v>0</v>
      </c>
      <c r="CP44" s="4">
        <f t="shared" si="35"/>
        <v>0</v>
      </c>
      <c r="CQ44" s="4">
        <f t="shared" si="36"/>
        <v>0</v>
      </c>
      <c r="CR44" s="83">
        <f>'por Contenidos'!AT40</f>
        <v>3</v>
      </c>
      <c r="CS44" s="61">
        <f>(CR44/$CR$14)</f>
        <v>1</v>
      </c>
      <c r="CT44" s="83">
        <f>'por Contenidos'!AU40</f>
        <v>3</v>
      </c>
      <c r="CU44" s="61">
        <f>(CT44/$CT$14)</f>
        <v>0.5</v>
      </c>
      <c r="CV44" s="83">
        <f>'por Contenidos'!AV40</f>
        <v>4</v>
      </c>
      <c r="CW44" s="61">
        <f>CV44/$CV$14</f>
        <v>0.5714285714285714</v>
      </c>
      <c r="CX44" s="81">
        <f>'por Contenidos'!AW40</f>
        <v>2</v>
      </c>
      <c r="CY44" s="67">
        <f>(CX44/$CX$14)</f>
        <v>0.2222222222222222</v>
      </c>
      <c r="CZ44" s="81">
        <f>'por Contenidos'!AX40</f>
        <v>1</v>
      </c>
      <c r="DA44" s="67">
        <f>(CZ44/$CZ$14)</f>
        <v>0.2</v>
      </c>
      <c r="DB44" s="84">
        <f>'por Contenidos'!AY40</f>
        <v>13</v>
      </c>
      <c r="DC44" s="68">
        <f>SUM(BH44:CQ44)</f>
        <v>13</v>
      </c>
      <c r="DD44" s="69">
        <f>(DC44/$DC$14)</f>
        <v>0.43333333333333335</v>
      </c>
      <c r="DE44" s="72"/>
      <c r="DF44" s="73"/>
    </row>
    <row r="45" spans="1:110" ht="15">
      <c r="A45" s="11"/>
      <c r="BH45" s="4">
        <f t="shared" si="45"/>
        <v>0</v>
      </c>
      <c r="BI45" s="4">
        <f t="shared" si="43"/>
        <v>0</v>
      </c>
      <c r="BJ45" s="4">
        <f t="shared" si="44"/>
        <v>0</v>
      </c>
      <c r="BK45" s="4">
        <f t="shared" si="4"/>
        <v>0</v>
      </c>
      <c r="BL45" s="4">
        <f t="shared" si="5"/>
        <v>0</v>
      </c>
      <c r="BM45" s="4">
        <f t="shared" si="6"/>
        <v>0</v>
      </c>
      <c r="BN45" s="4">
        <f t="shared" si="7"/>
        <v>0</v>
      </c>
      <c r="BO45" s="4">
        <f t="shared" si="8"/>
        <v>0</v>
      </c>
      <c r="BP45" s="4">
        <f t="shared" si="9"/>
        <v>0</v>
      </c>
      <c r="BQ45" s="4">
        <f t="shared" si="10"/>
        <v>0</v>
      </c>
      <c r="BR45" s="4">
        <f t="shared" si="11"/>
        <v>0</v>
      </c>
      <c r="BS45" s="4">
        <f t="shared" si="12"/>
        <v>0</v>
      </c>
      <c r="BT45" s="4">
        <f t="shared" si="13"/>
        <v>0</v>
      </c>
      <c r="BU45" s="4">
        <f t="shared" si="14"/>
        <v>0</v>
      </c>
      <c r="BV45" s="4">
        <f t="shared" si="15"/>
        <v>0</v>
      </c>
      <c r="BW45" s="4">
        <f t="shared" si="16"/>
        <v>0</v>
      </c>
      <c r="BX45" s="4">
        <f t="shared" si="17"/>
        <v>0</v>
      </c>
      <c r="BY45" s="4">
        <f t="shared" si="18"/>
        <v>0</v>
      </c>
      <c r="BZ45" s="4">
        <f t="shared" si="19"/>
        <v>0</v>
      </c>
      <c r="CA45" s="4">
        <f t="shared" si="20"/>
        <v>0</v>
      </c>
      <c r="CB45" s="4">
        <f t="shared" si="21"/>
        <v>0</v>
      </c>
      <c r="CC45" s="4">
        <f t="shared" si="22"/>
        <v>0</v>
      </c>
      <c r="CD45" s="4">
        <f t="shared" si="23"/>
        <v>0</v>
      </c>
      <c r="CE45" s="4">
        <f t="shared" si="24"/>
        <v>0</v>
      </c>
      <c r="CF45" s="4">
        <f t="shared" si="25"/>
        <v>0</v>
      </c>
      <c r="CG45" s="4">
        <f t="shared" si="26"/>
        <v>0</v>
      </c>
      <c r="CH45" s="4">
        <f t="shared" si="27"/>
        <v>0</v>
      </c>
      <c r="CI45" s="4">
        <f t="shared" si="28"/>
        <v>0</v>
      </c>
      <c r="CJ45" s="4">
        <f t="shared" si="29"/>
        <v>0</v>
      </c>
      <c r="CK45" s="4">
        <f t="shared" si="30"/>
        <v>0</v>
      </c>
      <c r="CL45" s="4">
        <f t="shared" si="31"/>
        <v>0</v>
      </c>
      <c r="CM45" s="4">
        <f t="shared" si="32"/>
        <v>0</v>
      </c>
      <c r="CN45" s="4">
        <f t="shared" si="33"/>
        <v>0</v>
      </c>
      <c r="CO45" s="4">
        <f t="shared" si="34"/>
        <v>0</v>
      </c>
      <c r="CP45" s="4">
        <f t="shared" si="35"/>
        <v>0</v>
      </c>
      <c r="CQ45" s="4">
        <f t="shared" si="36"/>
        <v>0</v>
      </c>
      <c r="CR45" s="83">
        <f>'por Contenidos'!AT42</f>
        <v>0</v>
      </c>
      <c r="CS45" s="61">
        <f>(CR45/$CR$14)</f>
        <v>0</v>
      </c>
      <c r="CT45" s="83">
        <f>'por Contenidos'!AU42</f>
        <v>0</v>
      </c>
      <c r="CU45" s="61">
        <f>(CT45/$CT$14)</f>
        <v>0</v>
      </c>
      <c r="CV45" s="83">
        <f>'por Contenidos'!AV42</f>
        <v>0</v>
      </c>
      <c r="CW45" s="61">
        <f>CV45/$CV$14</f>
        <v>0</v>
      </c>
      <c r="CX45" s="81">
        <f>'por Contenidos'!AW42</f>
        <v>0</v>
      </c>
      <c r="CY45" s="67">
        <f>(CX45/$CX$14)</f>
        <v>0</v>
      </c>
      <c r="CZ45" s="81">
        <f>'por Contenidos'!AX42</f>
        <v>0</v>
      </c>
      <c r="DA45" s="67">
        <f>(CZ45/$CZ$14)</f>
        <v>0</v>
      </c>
      <c r="DB45" s="84">
        <f>'por Contenidos'!AY42</f>
        <v>0</v>
      </c>
      <c r="DC45" s="68">
        <f>SUM(BH45:CQ45)</f>
        <v>0</v>
      </c>
      <c r="DD45" s="69">
        <f>(DC45/$DC$14)</f>
        <v>0</v>
      </c>
      <c r="DE45" s="72"/>
      <c r="DF45" s="73"/>
    </row>
    <row r="46" spans="1:110" ht="15.75" thickBot="1">
      <c r="A46" s="11"/>
      <c r="BH46" s="4">
        <f t="shared" si="45"/>
        <v>0</v>
      </c>
      <c r="BI46" s="4">
        <f t="shared" si="43"/>
        <v>0</v>
      </c>
      <c r="BJ46" s="4">
        <f t="shared" si="44"/>
        <v>0</v>
      </c>
      <c r="BK46" s="4">
        <f t="shared" si="4"/>
        <v>0</v>
      </c>
      <c r="BL46" s="4">
        <f t="shared" si="5"/>
        <v>0</v>
      </c>
      <c r="BM46" s="4">
        <f t="shared" si="6"/>
        <v>0</v>
      </c>
      <c r="BN46" s="4">
        <f t="shared" si="7"/>
        <v>0</v>
      </c>
      <c r="BO46" s="4">
        <f t="shared" si="8"/>
        <v>0</v>
      </c>
      <c r="BP46" s="4">
        <f t="shared" si="9"/>
        <v>0</v>
      </c>
      <c r="BQ46" s="4">
        <f t="shared" si="10"/>
        <v>0</v>
      </c>
      <c r="BR46" s="4">
        <f t="shared" si="11"/>
        <v>0</v>
      </c>
      <c r="BS46" s="4">
        <f t="shared" si="12"/>
        <v>0</v>
      </c>
      <c r="BT46" s="4">
        <f t="shared" si="13"/>
        <v>0</v>
      </c>
      <c r="BU46" s="4">
        <f t="shared" si="14"/>
        <v>0</v>
      </c>
      <c r="BV46" s="4">
        <f t="shared" si="15"/>
        <v>0</v>
      </c>
      <c r="BW46" s="4">
        <f t="shared" si="16"/>
        <v>0</v>
      </c>
      <c r="BX46" s="4">
        <f t="shared" si="17"/>
        <v>0</v>
      </c>
      <c r="BY46" s="4">
        <f t="shared" si="18"/>
        <v>0</v>
      </c>
      <c r="BZ46" s="4">
        <f t="shared" si="19"/>
        <v>0</v>
      </c>
      <c r="CA46" s="4">
        <f t="shared" si="20"/>
        <v>0</v>
      </c>
      <c r="CB46" s="4">
        <f t="shared" si="21"/>
        <v>0</v>
      </c>
      <c r="CC46" s="4">
        <f t="shared" si="22"/>
        <v>0</v>
      </c>
      <c r="CD46" s="4">
        <f t="shared" si="23"/>
        <v>0</v>
      </c>
      <c r="CE46" s="4">
        <f t="shared" si="24"/>
        <v>0</v>
      </c>
      <c r="CF46" s="4">
        <f t="shared" si="25"/>
        <v>0</v>
      </c>
      <c r="CG46" s="4">
        <f t="shared" si="26"/>
        <v>0</v>
      </c>
      <c r="CH46" s="4">
        <f t="shared" si="27"/>
        <v>0</v>
      </c>
      <c r="CI46" s="4">
        <f t="shared" si="28"/>
        <v>0</v>
      </c>
      <c r="CJ46" s="4">
        <f t="shared" si="29"/>
        <v>0</v>
      </c>
      <c r="CK46" s="4">
        <f t="shared" si="30"/>
        <v>0</v>
      </c>
      <c r="CL46" s="4">
        <f t="shared" si="31"/>
        <v>0</v>
      </c>
      <c r="CM46" s="4">
        <f t="shared" si="32"/>
        <v>0</v>
      </c>
      <c r="CN46" s="4">
        <f t="shared" si="33"/>
        <v>0</v>
      </c>
      <c r="CO46" s="4">
        <f t="shared" si="34"/>
        <v>0</v>
      </c>
      <c r="CP46" s="4">
        <f t="shared" si="35"/>
        <v>0</v>
      </c>
      <c r="CQ46" s="4">
        <f t="shared" si="36"/>
        <v>0</v>
      </c>
      <c r="CR46" s="83">
        <f>'por Contenidos'!AT43</f>
        <v>0</v>
      </c>
      <c r="CS46" s="61">
        <f>(CR46/$CR$14)</f>
        <v>0</v>
      </c>
      <c r="CT46" s="83">
        <f>'por Contenidos'!AU43</f>
        <v>0</v>
      </c>
      <c r="CU46" s="61">
        <f>(CT46/$CT$14)</f>
        <v>0</v>
      </c>
      <c r="CV46" s="83">
        <f>'por Contenidos'!AV43</f>
        <v>0</v>
      </c>
      <c r="CW46" s="61">
        <f>CV46/$CV$14</f>
        <v>0</v>
      </c>
      <c r="CX46" s="81">
        <f>'por Contenidos'!AW43</f>
        <v>0</v>
      </c>
      <c r="CY46" s="67">
        <f>(CX46/$CX$14)</f>
        <v>0</v>
      </c>
      <c r="CZ46" s="81">
        <f>'por Contenidos'!AX43</f>
        <v>0</v>
      </c>
      <c r="DA46" s="67">
        <f>(CZ46/$CZ$14)</f>
        <v>0</v>
      </c>
      <c r="DB46" s="84">
        <f>'por Contenidos'!AY43</f>
        <v>0</v>
      </c>
      <c r="DC46" s="68">
        <f>SUM(BH46:CQ46)</f>
        <v>0</v>
      </c>
      <c r="DD46" s="69">
        <f>(DC46/$DC$14)</f>
        <v>0</v>
      </c>
      <c r="DE46" s="72"/>
      <c r="DF46" s="73"/>
    </row>
    <row r="47" spans="1:110" ht="15.75" thickBot="1">
      <c r="A47" s="13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R47" s="35">
        <f>AVERAGE(CR14:CR46)</f>
        <v>2.1515151515151514</v>
      </c>
      <c r="CS47" s="74">
        <f>AVERAGE(CS15:CS46)</f>
        <v>0.7083333333333334</v>
      </c>
      <c r="CT47" s="35">
        <f>AVERAGE(CT14:CT46)</f>
        <v>2.909090909090909</v>
      </c>
      <c r="CU47" s="74">
        <f>AVERAGE(CU15:CU46)</f>
        <v>0.46875</v>
      </c>
      <c r="CV47" s="35">
        <f>AVERAGE(CV14:CV46)</f>
        <v>3.6666666666666665</v>
      </c>
      <c r="CW47" s="74">
        <f>AVERAGE(CW15:CW46)</f>
        <v>0.5089285714285714</v>
      </c>
      <c r="CX47" s="35">
        <f>AVERAGE(CX14:CX46)</f>
        <v>3.9696969696969697</v>
      </c>
      <c r="CY47" s="74">
        <f>AVERAGE(CY15:CY46)</f>
        <v>0.42361111111111105</v>
      </c>
      <c r="CZ47" s="116">
        <f>AVERAGE(CZ15:CZ46)</f>
        <v>1.75</v>
      </c>
      <c r="DA47" s="74">
        <f>AVERAGE(DA15:DA46)</f>
        <v>0.3500000000000001</v>
      </c>
      <c r="DB47" s="35">
        <f>AVERAGE(DB15:DB46)</f>
        <v>14.03125</v>
      </c>
      <c r="DC47" s="78">
        <f>AVERAGE(DC15:DC46)</f>
        <v>14.03125</v>
      </c>
      <c r="DD47" s="75">
        <f>(AVERAGE(DD15:DD46))</f>
        <v>0.46770833333333334</v>
      </c>
      <c r="DE47" s="76"/>
      <c r="DF47" s="77"/>
    </row>
    <row r="48" spans="1:109" ht="15">
      <c r="A48" s="11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R48" s="5"/>
      <c r="CS48" s="6"/>
      <c r="CT48" s="5"/>
      <c r="CU48" s="6"/>
      <c r="CV48" s="5"/>
      <c r="CW48" s="6"/>
      <c r="CX48" s="7"/>
      <c r="DE48" s="14"/>
    </row>
    <row r="49" spans="1:109" ht="15.75" thickBot="1">
      <c r="A49" s="10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R49" s="5"/>
      <c r="CS49" s="6"/>
      <c r="CT49" s="5"/>
      <c r="CU49" s="6"/>
      <c r="CV49" s="5"/>
      <c r="CW49" s="6"/>
      <c r="CX49" s="7"/>
      <c r="DE49" s="14"/>
    </row>
    <row r="50" spans="1:109" ht="15.75" thickBot="1">
      <c r="A50" s="33"/>
      <c r="B50" s="34">
        <v>1</v>
      </c>
      <c r="C50" s="35">
        <v>2</v>
      </c>
      <c r="D50" s="35">
        <v>3</v>
      </c>
      <c r="E50" s="35">
        <v>4</v>
      </c>
      <c r="F50" s="35">
        <v>5</v>
      </c>
      <c r="G50" s="35">
        <v>6</v>
      </c>
      <c r="H50" s="35">
        <v>7</v>
      </c>
      <c r="I50" s="35">
        <v>8</v>
      </c>
      <c r="J50" s="35">
        <v>9</v>
      </c>
      <c r="K50" s="35">
        <v>10</v>
      </c>
      <c r="L50" s="35">
        <v>11</v>
      </c>
      <c r="M50" s="35">
        <v>12</v>
      </c>
      <c r="N50" s="35">
        <v>13</v>
      </c>
      <c r="O50" s="35">
        <v>14</v>
      </c>
      <c r="P50" s="35">
        <v>15</v>
      </c>
      <c r="Q50" s="35">
        <v>16</v>
      </c>
      <c r="R50" s="35">
        <v>17</v>
      </c>
      <c r="S50" s="35">
        <v>18</v>
      </c>
      <c r="T50" s="35">
        <v>19</v>
      </c>
      <c r="U50" s="35">
        <v>20</v>
      </c>
      <c r="V50" s="35">
        <v>21</v>
      </c>
      <c r="W50" s="35">
        <v>22</v>
      </c>
      <c r="X50" s="35">
        <v>23</v>
      </c>
      <c r="Y50" s="35">
        <v>24</v>
      </c>
      <c r="Z50" s="35">
        <v>25</v>
      </c>
      <c r="AA50" s="35">
        <v>26</v>
      </c>
      <c r="AB50" s="35">
        <v>27</v>
      </c>
      <c r="AC50" s="35">
        <v>28</v>
      </c>
      <c r="AD50" s="35">
        <v>29</v>
      </c>
      <c r="AE50" s="35">
        <v>30</v>
      </c>
      <c r="AF50" s="35">
        <v>31</v>
      </c>
      <c r="AG50" s="35">
        <v>32</v>
      </c>
      <c r="AH50" s="35">
        <v>33</v>
      </c>
      <c r="AI50" s="35">
        <v>34</v>
      </c>
      <c r="AJ50" s="35">
        <v>35</v>
      </c>
      <c r="AK50" s="36">
        <v>36</v>
      </c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R50" s="5"/>
      <c r="CS50" s="6"/>
      <c r="CT50" s="5"/>
      <c r="CU50" s="6"/>
      <c r="CV50" s="5"/>
      <c r="CW50" s="6"/>
      <c r="CX50" s="7"/>
      <c r="DE50" s="14"/>
    </row>
    <row r="51" spans="1:109" ht="15.75">
      <c r="A51" s="117" t="s">
        <v>6</v>
      </c>
      <c r="B51" s="17">
        <f aca="true" t="shared" si="46" ref="B51:AJ51">COUNTIF(B15:B46,"=1")</f>
        <v>0</v>
      </c>
      <c r="C51" s="17">
        <f t="shared" si="46"/>
        <v>6</v>
      </c>
      <c r="D51" s="17">
        <f t="shared" si="46"/>
        <v>10</v>
      </c>
      <c r="E51" s="17">
        <f t="shared" si="46"/>
        <v>23</v>
      </c>
      <c r="F51" s="17">
        <f t="shared" si="46"/>
        <v>10</v>
      </c>
      <c r="G51" s="17">
        <f t="shared" si="46"/>
        <v>2</v>
      </c>
      <c r="H51" s="17">
        <f t="shared" si="46"/>
        <v>1</v>
      </c>
      <c r="I51" s="17">
        <f t="shared" si="46"/>
        <v>22</v>
      </c>
      <c r="J51" s="17">
        <f t="shared" si="46"/>
        <v>4</v>
      </c>
      <c r="K51" s="17">
        <f t="shared" si="46"/>
        <v>2</v>
      </c>
      <c r="L51" s="17">
        <f t="shared" si="46"/>
        <v>5</v>
      </c>
      <c r="M51" s="17">
        <f t="shared" si="46"/>
        <v>1</v>
      </c>
      <c r="N51" s="17">
        <f t="shared" si="46"/>
        <v>1</v>
      </c>
      <c r="O51" s="17">
        <f t="shared" si="46"/>
        <v>4</v>
      </c>
      <c r="P51" s="17">
        <f t="shared" si="46"/>
        <v>2</v>
      </c>
      <c r="Q51" s="17">
        <f t="shared" si="46"/>
        <v>5</v>
      </c>
      <c r="R51" s="17">
        <f t="shared" si="46"/>
        <v>10</v>
      </c>
      <c r="S51" s="17">
        <f t="shared" si="46"/>
        <v>3</v>
      </c>
      <c r="T51" s="17">
        <f t="shared" si="46"/>
        <v>19</v>
      </c>
      <c r="U51" s="17">
        <f t="shared" si="46"/>
        <v>4</v>
      </c>
      <c r="V51" s="17">
        <f t="shared" si="46"/>
        <v>2</v>
      </c>
      <c r="W51" s="17">
        <f t="shared" si="46"/>
        <v>1</v>
      </c>
      <c r="X51" s="17">
        <f t="shared" si="46"/>
        <v>7</v>
      </c>
      <c r="Y51" s="17">
        <f t="shared" si="46"/>
        <v>12</v>
      </c>
      <c r="Z51" s="17">
        <f t="shared" si="46"/>
        <v>7</v>
      </c>
      <c r="AA51" s="17">
        <f t="shared" si="46"/>
        <v>11</v>
      </c>
      <c r="AB51" s="17">
        <f t="shared" si="46"/>
        <v>3</v>
      </c>
      <c r="AC51" s="17">
        <f t="shared" si="46"/>
        <v>3</v>
      </c>
      <c r="AD51" s="17">
        <f t="shared" si="46"/>
        <v>5</v>
      </c>
      <c r="AE51" s="17">
        <f t="shared" si="46"/>
        <v>7</v>
      </c>
      <c r="AF51" s="17">
        <f t="shared" si="46"/>
        <v>0</v>
      </c>
      <c r="AG51" s="17">
        <f t="shared" si="46"/>
        <v>0</v>
      </c>
      <c r="AH51" s="17">
        <f t="shared" si="46"/>
        <v>0</v>
      </c>
      <c r="AI51" s="17">
        <f t="shared" si="46"/>
        <v>0</v>
      </c>
      <c r="AJ51" s="17">
        <f t="shared" si="46"/>
        <v>0</v>
      </c>
      <c r="AK51" s="17">
        <f>COUNTIF(AK15:AK46,"=1")</f>
        <v>0</v>
      </c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R51" s="5"/>
      <c r="CS51" s="6"/>
      <c r="CT51" s="5"/>
      <c r="CU51" s="6"/>
      <c r="CV51" s="5"/>
      <c r="CW51" s="6"/>
      <c r="CX51" s="7"/>
      <c r="DE51" s="14"/>
    </row>
    <row r="52" spans="1:109" ht="15.75">
      <c r="A52" s="117" t="s">
        <v>7</v>
      </c>
      <c r="B52" s="17">
        <f aca="true" t="shared" si="47" ref="B52:AJ52">COUNTIF(B15:B46,"=2")</f>
        <v>2</v>
      </c>
      <c r="C52" s="17">
        <f t="shared" si="47"/>
        <v>0</v>
      </c>
      <c r="D52" s="17">
        <f t="shared" si="47"/>
        <v>16</v>
      </c>
      <c r="E52" s="17">
        <f t="shared" si="47"/>
        <v>2</v>
      </c>
      <c r="F52" s="17">
        <f t="shared" si="47"/>
        <v>8</v>
      </c>
      <c r="G52" s="17">
        <f t="shared" si="47"/>
        <v>9</v>
      </c>
      <c r="H52" s="17">
        <f t="shared" si="47"/>
        <v>4</v>
      </c>
      <c r="I52" s="17">
        <f t="shared" si="47"/>
        <v>1</v>
      </c>
      <c r="J52" s="17">
        <f t="shared" si="47"/>
        <v>5</v>
      </c>
      <c r="K52" s="17">
        <f t="shared" si="47"/>
        <v>1</v>
      </c>
      <c r="L52" s="17">
        <f t="shared" si="47"/>
        <v>5</v>
      </c>
      <c r="M52" s="17">
        <f t="shared" si="47"/>
        <v>2</v>
      </c>
      <c r="N52" s="17">
        <f t="shared" si="47"/>
        <v>1</v>
      </c>
      <c r="O52" s="17">
        <f t="shared" si="47"/>
        <v>12</v>
      </c>
      <c r="P52" s="17">
        <f t="shared" si="47"/>
        <v>2</v>
      </c>
      <c r="Q52" s="17">
        <f t="shared" si="47"/>
        <v>5</v>
      </c>
      <c r="R52" s="17">
        <f t="shared" si="47"/>
        <v>8</v>
      </c>
      <c r="S52" s="17">
        <f t="shared" si="47"/>
        <v>5</v>
      </c>
      <c r="T52" s="17">
        <f t="shared" si="47"/>
        <v>4</v>
      </c>
      <c r="U52" s="17">
        <f t="shared" si="47"/>
        <v>3</v>
      </c>
      <c r="V52" s="17">
        <f t="shared" si="47"/>
        <v>18</v>
      </c>
      <c r="W52" s="17">
        <f t="shared" si="47"/>
        <v>17</v>
      </c>
      <c r="X52" s="17">
        <f t="shared" si="47"/>
        <v>4</v>
      </c>
      <c r="Y52" s="17">
        <f t="shared" si="47"/>
        <v>4</v>
      </c>
      <c r="Z52" s="17">
        <f t="shared" si="47"/>
        <v>2</v>
      </c>
      <c r="AA52" s="17">
        <f t="shared" si="47"/>
        <v>4</v>
      </c>
      <c r="AB52" s="17">
        <f t="shared" si="47"/>
        <v>0</v>
      </c>
      <c r="AC52" s="17">
        <f t="shared" si="47"/>
        <v>7</v>
      </c>
      <c r="AD52" s="17">
        <f t="shared" si="47"/>
        <v>4</v>
      </c>
      <c r="AE52" s="17">
        <f t="shared" si="47"/>
        <v>10</v>
      </c>
      <c r="AF52" s="17">
        <f t="shared" si="47"/>
        <v>0</v>
      </c>
      <c r="AG52" s="17">
        <f t="shared" si="47"/>
        <v>0</v>
      </c>
      <c r="AH52" s="17">
        <f t="shared" si="47"/>
        <v>0</v>
      </c>
      <c r="AI52" s="17">
        <f t="shared" si="47"/>
        <v>0</v>
      </c>
      <c r="AJ52" s="17">
        <f t="shared" si="47"/>
        <v>0</v>
      </c>
      <c r="AK52" s="17">
        <f>COUNTIF(AK15:AK46,"=2")</f>
        <v>0</v>
      </c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R52" s="5"/>
      <c r="CS52" s="6"/>
      <c r="CT52" s="5"/>
      <c r="CU52" s="6"/>
      <c r="CV52" s="5"/>
      <c r="CW52" s="6"/>
      <c r="CX52" s="7"/>
      <c r="DE52" s="14"/>
    </row>
    <row r="53" spans="1:109" ht="15.75">
      <c r="A53" s="117" t="s">
        <v>8</v>
      </c>
      <c r="B53" s="45">
        <f aca="true" t="shared" si="48" ref="B53:AJ53">COUNTIF(B15:B46,"=3")</f>
        <v>25</v>
      </c>
      <c r="C53" s="45">
        <f t="shared" si="48"/>
        <v>0</v>
      </c>
      <c r="D53" s="45">
        <f t="shared" si="48"/>
        <v>1</v>
      </c>
      <c r="E53" s="45">
        <f t="shared" si="48"/>
        <v>1</v>
      </c>
      <c r="F53" s="45">
        <f t="shared" si="48"/>
        <v>5</v>
      </c>
      <c r="G53" s="45">
        <f t="shared" si="48"/>
        <v>10</v>
      </c>
      <c r="H53" s="45">
        <f t="shared" si="48"/>
        <v>5</v>
      </c>
      <c r="I53" s="45">
        <f t="shared" si="48"/>
        <v>0</v>
      </c>
      <c r="J53" s="45">
        <f t="shared" si="48"/>
        <v>3</v>
      </c>
      <c r="K53" s="45">
        <f t="shared" si="48"/>
        <v>9</v>
      </c>
      <c r="L53" s="45">
        <f t="shared" si="48"/>
        <v>8</v>
      </c>
      <c r="M53" s="45">
        <f t="shared" si="48"/>
        <v>25</v>
      </c>
      <c r="N53" s="45">
        <f t="shared" si="48"/>
        <v>25</v>
      </c>
      <c r="O53" s="45">
        <f t="shared" si="48"/>
        <v>4</v>
      </c>
      <c r="P53" s="45">
        <f t="shared" si="48"/>
        <v>21</v>
      </c>
      <c r="Q53" s="45">
        <f t="shared" si="48"/>
        <v>11</v>
      </c>
      <c r="R53" s="45">
        <f t="shared" si="48"/>
        <v>4</v>
      </c>
      <c r="S53" s="45">
        <f t="shared" si="48"/>
        <v>1</v>
      </c>
      <c r="T53" s="45">
        <f t="shared" si="48"/>
        <v>3</v>
      </c>
      <c r="U53" s="45">
        <f t="shared" si="48"/>
        <v>17</v>
      </c>
      <c r="V53" s="45">
        <f t="shared" si="48"/>
        <v>3</v>
      </c>
      <c r="W53" s="45">
        <f t="shared" si="48"/>
        <v>5</v>
      </c>
      <c r="X53" s="45">
        <f t="shared" si="48"/>
        <v>9</v>
      </c>
      <c r="Y53" s="45">
        <f t="shared" si="48"/>
        <v>5</v>
      </c>
      <c r="Z53" s="45">
        <f t="shared" si="48"/>
        <v>18</v>
      </c>
      <c r="AA53" s="45">
        <f t="shared" si="48"/>
        <v>4</v>
      </c>
      <c r="AB53" s="45">
        <f t="shared" si="48"/>
        <v>10</v>
      </c>
      <c r="AC53" s="45">
        <f t="shared" si="48"/>
        <v>3</v>
      </c>
      <c r="AD53" s="45">
        <f t="shared" si="48"/>
        <v>4</v>
      </c>
      <c r="AE53" s="45">
        <f t="shared" si="48"/>
        <v>4</v>
      </c>
      <c r="AF53" s="45">
        <f t="shared" si="48"/>
        <v>0</v>
      </c>
      <c r="AG53" s="45">
        <f t="shared" si="48"/>
        <v>0</v>
      </c>
      <c r="AH53" s="45">
        <f t="shared" si="48"/>
        <v>0</v>
      </c>
      <c r="AI53" s="45">
        <f t="shared" si="48"/>
        <v>0</v>
      </c>
      <c r="AJ53" s="45">
        <f t="shared" si="48"/>
        <v>0</v>
      </c>
      <c r="AK53" s="45">
        <f>COUNTIF(AK15:AK46,"=3")</f>
        <v>0</v>
      </c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R53" s="5"/>
      <c r="CS53" s="6"/>
      <c r="CT53" s="5"/>
      <c r="CU53" s="6"/>
      <c r="CV53" s="5"/>
      <c r="CW53" s="6"/>
      <c r="CX53" s="7"/>
      <c r="DE53" s="14"/>
    </row>
    <row r="54" spans="1:109" ht="15.75">
      <c r="A54" s="117" t="s">
        <v>9</v>
      </c>
      <c r="B54" s="17">
        <f aca="true" t="shared" si="49" ref="B54:AJ54">COUNTIF(B15:B46,"=4")</f>
        <v>1</v>
      </c>
      <c r="C54" s="17">
        <f t="shared" si="49"/>
        <v>21</v>
      </c>
      <c r="D54" s="17">
        <f t="shared" si="49"/>
        <v>1</v>
      </c>
      <c r="E54" s="17">
        <f t="shared" si="49"/>
        <v>2</v>
      </c>
      <c r="F54" s="17">
        <f t="shared" si="49"/>
        <v>3</v>
      </c>
      <c r="G54" s="17">
        <f t="shared" si="49"/>
        <v>5</v>
      </c>
      <c r="H54" s="17">
        <f t="shared" si="49"/>
        <v>15</v>
      </c>
      <c r="I54" s="17">
        <f t="shared" si="49"/>
        <v>5</v>
      </c>
      <c r="J54" s="17">
        <f t="shared" si="49"/>
        <v>16</v>
      </c>
      <c r="K54" s="17">
        <f t="shared" si="49"/>
        <v>14</v>
      </c>
      <c r="L54" s="17">
        <f t="shared" si="49"/>
        <v>9</v>
      </c>
      <c r="M54" s="17">
        <f t="shared" si="49"/>
        <v>0</v>
      </c>
      <c r="N54" s="17">
        <f t="shared" si="49"/>
        <v>0</v>
      </c>
      <c r="O54" s="17">
        <f t="shared" si="49"/>
        <v>6</v>
      </c>
      <c r="P54" s="17">
        <f t="shared" si="49"/>
        <v>3</v>
      </c>
      <c r="Q54" s="17">
        <f t="shared" si="49"/>
        <v>7</v>
      </c>
      <c r="R54" s="17">
        <f t="shared" si="49"/>
        <v>6</v>
      </c>
      <c r="S54" s="17">
        <f t="shared" si="49"/>
        <v>19</v>
      </c>
      <c r="T54" s="17">
        <f t="shared" si="49"/>
        <v>2</v>
      </c>
      <c r="U54" s="17">
        <f t="shared" si="49"/>
        <v>4</v>
      </c>
      <c r="V54" s="17">
        <f t="shared" si="49"/>
        <v>5</v>
      </c>
      <c r="W54" s="17">
        <f t="shared" si="49"/>
        <v>4</v>
      </c>
      <c r="X54" s="17">
        <f t="shared" si="49"/>
        <v>7</v>
      </c>
      <c r="Y54" s="17">
        <f t="shared" si="49"/>
        <v>6</v>
      </c>
      <c r="Z54" s="17">
        <f t="shared" si="49"/>
        <v>1</v>
      </c>
      <c r="AA54" s="17">
        <f t="shared" si="49"/>
        <v>8</v>
      </c>
      <c r="AB54" s="17">
        <f t="shared" si="49"/>
        <v>14</v>
      </c>
      <c r="AC54" s="17">
        <f t="shared" si="49"/>
        <v>15</v>
      </c>
      <c r="AD54" s="17">
        <f t="shared" si="49"/>
        <v>15</v>
      </c>
      <c r="AE54" s="17">
        <f t="shared" si="49"/>
        <v>7</v>
      </c>
      <c r="AF54" s="17">
        <f t="shared" si="49"/>
        <v>0</v>
      </c>
      <c r="AG54" s="17">
        <f t="shared" si="49"/>
        <v>0</v>
      </c>
      <c r="AH54" s="17">
        <f t="shared" si="49"/>
        <v>0</v>
      </c>
      <c r="AI54" s="17">
        <f t="shared" si="49"/>
        <v>0</v>
      </c>
      <c r="AJ54" s="17">
        <f t="shared" si="49"/>
        <v>0</v>
      </c>
      <c r="AK54" s="17">
        <f>COUNTIF(AK15:AK46,"=4")</f>
        <v>0</v>
      </c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R54" s="5"/>
      <c r="CS54" s="6"/>
      <c r="CT54" s="5"/>
      <c r="CU54" s="6"/>
      <c r="CV54" s="5"/>
      <c r="CW54" s="6"/>
      <c r="CX54" s="7"/>
      <c r="DE54" s="14"/>
    </row>
    <row r="55" spans="1:109" ht="15">
      <c r="A55" s="11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R55" s="5"/>
      <c r="CS55" s="6"/>
      <c r="CT55" s="5"/>
      <c r="CU55" s="6"/>
      <c r="CV55" s="5"/>
      <c r="CW55" s="6"/>
      <c r="CX55" s="7"/>
      <c r="DE55" s="14"/>
    </row>
    <row r="56" spans="1:109" ht="15">
      <c r="A56" s="11"/>
      <c r="B56" t="str">
        <f aca="true" t="shared" si="50" ref="B56:AK56">IF(B14=1,"A",(IF(B14=2,"B",(IF(B14=3,"C",IF(B14=4,"D",0))))))</f>
        <v>C</v>
      </c>
      <c r="C56" t="str">
        <f t="shared" si="50"/>
        <v>D</v>
      </c>
      <c r="D56" t="str">
        <f t="shared" si="50"/>
        <v>B</v>
      </c>
      <c r="E56" t="str">
        <f t="shared" si="50"/>
        <v>A</v>
      </c>
      <c r="F56" t="str">
        <f t="shared" si="50"/>
        <v>B</v>
      </c>
      <c r="G56" t="str">
        <f t="shared" si="50"/>
        <v>C</v>
      </c>
      <c r="H56" t="str">
        <f t="shared" si="50"/>
        <v>D</v>
      </c>
      <c r="I56" t="str">
        <f t="shared" si="50"/>
        <v>A</v>
      </c>
      <c r="J56" t="str">
        <f t="shared" si="50"/>
        <v>D</v>
      </c>
      <c r="K56" t="str">
        <f t="shared" si="50"/>
        <v>C</v>
      </c>
      <c r="L56" t="str">
        <f t="shared" si="50"/>
        <v>D</v>
      </c>
      <c r="M56" t="str">
        <f t="shared" si="50"/>
        <v>C</v>
      </c>
      <c r="N56" t="str">
        <f t="shared" si="50"/>
        <v>C</v>
      </c>
      <c r="O56" t="str">
        <f>IF(O14=1,"A",(IF(O14=2,"B",(IF(O14=3,"C",IF(O14=4,"D",0))))))</f>
        <v>B</v>
      </c>
      <c r="P56" t="str">
        <f t="shared" si="50"/>
        <v>C</v>
      </c>
      <c r="Q56" t="str">
        <f t="shared" si="50"/>
        <v>B</v>
      </c>
      <c r="R56" t="str">
        <f t="shared" si="50"/>
        <v>B</v>
      </c>
      <c r="S56" t="str">
        <f t="shared" si="50"/>
        <v>D</v>
      </c>
      <c r="T56" t="str">
        <f t="shared" si="50"/>
        <v>A</v>
      </c>
      <c r="U56" t="str">
        <f t="shared" si="50"/>
        <v>C</v>
      </c>
      <c r="V56" t="str">
        <f t="shared" si="50"/>
        <v>B</v>
      </c>
      <c r="W56" t="str">
        <f t="shared" si="50"/>
        <v>B</v>
      </c>
      <c r="X56" t="str">
        <f t="shared" si="50"/>
        <v>D</v>
      </c>
      <c r="Y56" t="str">
        <f t="shared" si="50"/>
        <v>A</v>
      </c>
      <c r="Z56" t="str">
        <f t="shared" si="50"/>
        <v>C</v>
      </c>
      <c r="AA56" t="str">
        <f t="shared" si="50"/>
        <v>A</v>
      </c>
      <c r="AB56" t="str">
        <f t="shared" si="50"/>
        <v>C</v>
      </c>
      <c r="AC56" t="str">
        <f t="shared" si="50"/>
        <v>B</v>
      </c>
      <c r="AD56" t="str">
        <f t="shared" si="50"/>
        <v>D</v>
      </c>
      <c r="AE56" t="str">
        <f t="shared" si="50"/>
        <v>B</v>
      </c>
      <c r="AF56">
        <f t="shared" si="50"/>
        <v>0</v>
      </c>
      <c r="AG56">
        <f t="shared" si="50"/>
        <v>0</v>
      </c>
      <c r="AH56">
        <f t="shared" si="50"/>
        <v>0</v>
      </c>
      <c r="AI56">
        <f t="shared" si="50"/>
        <v>0</v>
      </c>
      <c r="AJ56">
        <f t="shared" si="50"/>
        <v>0</v>
      </c>
      <c r="AK56">
        <f t="shared" si="50"/>
        <v>0</v>
      </c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R56" s="5"/>
      <c r="CS56" s="6"/>
      <c r="CT56" s="5"/>
      <c r="CU56" s="6"/>
      <c r="CV56" s="5"/>
      <c r="CW56" s="6"/>
      <c r="CX56" s="7"/>
      <c r="DE56" s="14"/>
    </row>
    <row r="57" spans="1:109" ht="15">
      <c r="A57" s="11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R57" s="5"/>
      <c r="CS57" s="6"/>
      <c r="CT57" s="5"/>
      <c r="CU57" s="6"/>
      <c r="CV57" s="5"/>
      <c r="CW57" s="6"/>
      <c r="CX57" s="7"/>
      <c r="DE57" s="14"/>
    </row>
    <row r="58" spans="1:109" ht="15">
      <c r="A58" s="11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R58" s="5"/>
      <c r="CS58" s="6"/>
      <c r="CT58" s="5"/>
      <c r="CU58" s="6"/>
      <c r="CV58" s="5"/>
      <c r="CW58" s="6"/>
      <c r="CX58" s="7"/>
      <c r="DE58" s="14"/>
    </row>
    <row r="59" spans="1:109" ht="15">
      <c r="A59" s="11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R59" s="5"/>
      <c r="CS59" s="6"/>
      <c r="CT59" s="5"/>
      <c r="CU59" s="6"/>
      <c r="CV59" s="5"/>
      <c r="CW59" s="6"/>
      <c r="CX59" s="7"/>
      <c r="DE59" s="14"/>
    </row>
    <row r="60" spans="1:109" ht="15">
      <c r="A60" s="11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R60" s="5"/>
      <c r="CS60" s="6"/>
      <c r="CT60" s="5"/>
      <c r="CU60" s="6"/>
      <c r="CV60" s="5"/>
      <c r="CW60" s="6"/>
      <c r="CX60" s="7"/>
      <c r="DE60" s="14"/>
    </row>
    <row r="61" spans="1:109" ht="15">
      <c r="A61" s="12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R61" s="5"/>
      <c r="CS61" s="6"/>
      <c r="CT61" s="5"/>
      <c r="CU61" s="6"/>
      <c r="CV61" s="5"/>
      <c r="CW61" s="6"/>
      <c r="CX61" s="7"/>
      <c r="DE61" s="14"/>
    </row>
    <row r="62" spans="1:109" ht="15">
      <c r="A62" s="11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R62" s="5"/>
      <c r="CS62" s="6"/>
      <c r="CT62" s="5"/>
      <c r="CU62" s="6"/>
      <c r="CV62" s="5"/>
      <c r="CW62" s="6"/>
      <c r="CX62" s="7"/>
      <c r="DE62" s="14"/>
    </row>
    <row r="63" spans="1:109" ht="15">
      <c r="A63" s="11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R63" s="5"/>
      <c r="CS63" s="6"/>
      <c r="CT63" s="5"/>
      <c r="CU63" s="6"/>
      <c r="CV63" s="5"/>
      <c r="CW63" s="6"/>
      <c r="CX63" s="7"/>
      <c r="DE63" s="14"/>
    </row>
    <row r="64" spans="1:109" ht="15">
      <c r="A64" s="11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R64" s="5"/>
      <c r="CS64" s="6"/>
      <c r="CT64" s="5"/>
      <c r="CU64" s="6"/>
      <c r="CV64" s="5"/>
      <c r="CW64" s="6"/>
      <c r="CX64" s="7"/>
      <c r="DE64" s="14"/>
    </row>
    <row r="65" spans="1:109" ht="15">
      <c r="A65" s="11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R65" s="5"/>
      <c r="CS65" s="6"/>
      <c r="CT65" s="5"/>
      <c r="CU65" s="6"/>
      <c r="CV65" s="5"/>
      <c r="CW65" s="6"/>
      <c r="CX65" s="7"/>
      <c r="DE65" s="14"/>
    </row>
    <row r="66" spans="1:109" ht="15">
      <c r="A66" s="11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R66" s="5"/>
      <c r="CS66" s="6"/>
      <c r="CT66" s="5"/>
      <c r="CU66" s="6"/>
      <c r="CV66" s="5"/>
      <c r="CW66" s="6"/>
      <c r="CX66" s="7"/>
      <c r="DE66" s="14"/>
    </row>
    <row r="67" spans="1:109" ht="15">
      <c r="A67" s="11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R67" s="5"/>
      <c r="CS67" s="6"/>
      <c r="CT67" s="5"/>
      <c r="CU67" s="6"/>
      <c r="CV67" s="5"/>
      <c r="CW67" s="6"/>
      <c r="CX67" s="7"/>
      <c r="DE67" s="14"/>
    </row>
    <row r="68" spans="1:109" ht="15">
      <c r="A68" s="11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R68" s="5"/>
      <c r="CS68" s="6"/>
      <c r="CT68" s="5"/>
      <c r="CU68" s="6"/>
      <c r="CV68" s="5"/>
      <c r="CW68" s="6"/>
      <c r="CX68" s="7"/>
      <c r="DE68" s="14"/>
    </row>
    <row r="69" spans="1:109" ht="15">
      <c r="A69" s="11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R69" s="5"/>
      <c r="CS69" s="6"/>
      <c r="CT69" s="5"/>
      <c r="CU69" s="6"/>
      <c r="CV69" s="5"/>
      <c r="CW69" s="6"/>
      <c r="CX69" s="7"/>
      <c r="DE69" s="14"/>
    </row>
    <row r="70" spans="1:109" ht="15">
      <c r="A70" s="11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R70" s="5"/>
      <c r="CS70" s="6"/>
      <c r="CT70" s="5"/>
      <c r="CU70" s="6"/>
      <c r="CV70" s="5"/>
      <c r="CW70" s="6"/>
      <c r="CX70" s="7"/>
      <c r="DE70" s="14"/>
    </row>
    <row r="71" spans="1:109" ht="15">
      <c r="A71" s="11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R71" s="5"/>
      <c r="CS71" s="6"/>
      <c r="CT71" s="5"/>
      <c r="CU71" s="6"/>
      <c r="CV71" s="5"/>
      <c r="CW71" s="6"/>
      <c r="CX71" s="7"/>
      <c r="DE71" s="14"/>
    </row>
    <row r="72" spans="1:109" ht="15">
      <c r="A72" s="11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R72" s="5"/>
      <c r="CS72" s="6"/>
      <c r="CT72" s="5"/>
      <c r="CU72" s="6"/>
      <c r="CV72" s="5"/>
      <c r="CW72" s="6"/>
      <c r="CX72" s="7"/>
      <c r="DE72" s="14"/>
    </row>
    <row r="73" spans="1:110" ht="15">
      <c r="A73" s="9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24"/>
      <c r="CN73" s="24"/>
      <c r="CO73" s="24"/>
      <c r="CP73" s="24"/>
      <c r="CR73" s="5"/>
      <c r="CS73" s="6"/>
      <c r="CT73" s="5"/>
      <c r="CU73" s="6"/>
      <c r="CV73" s="5"/>
      <c r="CW73" s="6"/>
      <c r="CX73" s="7"/>
      <c r="DE73" s="14"/>
      <c r="DF73" s="14"/>
    </row>
    <row r="74" spans="60:102" ht="15"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24"/>
      <c r="CN74" s="24"/>
      <c r="CO74" s="24"/>
      <c r="CP74" s="24"/>
      <c r="CR74" s="5"/>
      <c r="CS74" s="6"/>
      <c r="CT74" s="5"/>
      <c r="CU74" s="6"/>
      <c r="CV74" s="5"/>
      <c r="CW74" s="6"/>
      <c r="CX74" s="7"/>
    </row>
    <row r="75" spans="60:102" ht="15"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24"/>
      <c r="CN75" s="24"/>
      <c r="CO75" s="24"/>
      <c r="CP75" s="24"/>
      <c r="CR75" s="5"/>
      <c r="CS75" s="6"/>
      <c r="CT75" s="5"/>
      <c r="CU75" s="6"/>
      <c r="CV75" s="5"/>
      <c r="CW75" s="6"/>
      <c r="CX75" s="7"/>
    </row>
    <row r="76" spans="60:102" ht="15"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24"/>
      <c r="CN76" s="24"/>
      <c r="CO76" s="24"/>
      <c r="CP76" s="24"/>
      <c r="CR76" s="5"/>
      <c r="CS76" s="6"/>
      <c r="CT76" s="5"/>
      <c r="CU76" s="6"/>
      <c r="CV76" s="5"/>
      <c r="CW76" s="6"/>
      <c r="CX76" s="7"/>
    </row>
    <row r="77" spans="60:102" ht="15"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24"/>
      <c r="CN77" s="24"/>
      <c r="CO77" s="24"/>
      <c r="CP77" s="24"/>
      <c r="CR77" s="5"/>
      <c r="CS77" s="6"/>
      <c r="CT77" s="5"/>
      <c r="CU77" s="6"/>
      <c r="CV77" s="5"/>
      <c r="CW77" s="6"/>
      <c r="CX77" s="7"/>
    </row>
    <row r="78" spans="1:102" ht="15">
      <c r="A78" s="18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24"/>
      <c r="CN78" s="24"/>
      <c r="CO78" s="24"/>
      <c r="CP78" s="24"/>
      <c r="CR78" s="5"/>
      <c r="CS78" s="6"/>
      <c r="CT78" s="5"/>
      <c r="CU78" s="6"/>
      <c r="CV78" s="5"/>
      <c r="CW78" s="6"/>
      <c r="CX78" s="7"/>
    </row>
    <row r="79" spans="1:102" ht="15">
      <c r="A79" s="20" t="s">
        <v>6</v>
      </c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24"/>
      <c r="CN79" s="24"/>
      <c r="CO79" s="24"/>
      <c r="CP79" s="24"/>
      <c r="CR79" s="5"/>
      <c r="CS79" s="6"/>
      <c r="CT79" s="5"/>
      <c r="CU79" s="6"/>
      <c r="CV79" s="5"/>
      <c r="CW79" s="6"/>
      <c r="CX79" s="7"/>
    </row>
    <row r="80" spans="1:102" ht="15">
      <c r="A80" s="22" t="s">
        <v>7</v>
      </c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24"/>
      <c r="CN80" s="24"/>
      <c r="CO80" s="24"/>
      <c r="CP80" s="24"/>
      <c r="CR80" s="5"/>
      <c r="CS80" s="6"/>
      <c r="CT80" s="5"/>
      <c r="CU80" s="6"/>
      <c r="CV80" s="5"/>
      <c r="CW80" s="6"/>
      <c r="CX80" s="7"/>
    </row>
    <row r="81" spans="1:102" ht="15">
      <c r="A81" s="22" t="s">
        <v>8</v>
      </c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24"/>
      <c r="CN81" s="24"/>
      <c r="CO81" s="24"/>
      <c r="CP81" s="24"/>
      <c r="CR81" s="5"/>
      <c r="CS81" s="6"/>
      <c r="CT81" s="5"/>
      <c r="CU81" s="6"/>
      <c r="CV81" s="5"/>
      <c r="CW81" s="6"/>
      <c r="CX81" s="7"/>
    </row>
    <row r="82" spans="1:102" ht="15">
      <c r="A82" s="22" t="s">
        <v>9</v>
      </c>
      <c r="E82" s="16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24"/>
      <c r="CN82" s="24"/>
      <c r="CO82" s="24"/>
      <c r="CP82" s="24"/>
      <c r="CR82" s="5"/>
      <c r="CS82" s="6"/>
      <c r="CT82" s="5"/>
      <c r="CU82" s="6"/>
      <c r="CV82" s="5"/>
      <c r="CW82" s="6"/>
      <c r="CX82" s="7"/>
    </row>
    <row r="89" spans="61:83" ht="15">
      <c r="BI89" s="45"/>
      <c r="BJ89" s="45"/>
      <c r="BK89" s="45"/>
      <c r="BL89" s="45"/>
      <c r="BM89" s="45"/>
      <c r="BN89" s="45"/>
      <c r="BO89" s="45"/>
      <c r="BP89" s="45"/>
      <c r="BQ89" s="45"/>
      <c r="BR89" s="45"/>
      <c r="BS89" s="45"/>
      <c r="BT89" s="45"/>
      <c r="BU89" s="45"/>
      <c r="BV89" s="45"/>
      <c r="BW89" s="45"/>
      <c r="BX89" s="45"/>
      <c r="BY89" s="45"/>
      <c r="BZ89" s="45"/>
      <c r="CA89" s="45"/>
      <c r="CB89" s="45"/>
      <c r="CC89" s="45"/>
      <c r="CD89" s="45"/>
      <c r="CE89" s="45"/>
    </row>
    <row r="90" spans="61:83" ht="15">
      <c r="BI90" s="45"/>
      <c r="BJ90" s="45"/>
      <c r="BK90" s="45"/>
      <c r="BL90" s="45"/>
      <c r="BM90" s="45"/>
      <c r="BN90" s="45"/>
      <c r="BO90" s="45"/>
      <c r="BP90" s="45"/>
      <c r="BQ90" s="45"/>
      <c r="BR90" s="45"/>
      <c r="BS90" s="45"/>
      <c r="BT90" s="45"/>
      <c r="BU90" s="45"/>
      <c r="BV90" s="45"/>
      <c r="BW90" s="45"/>
      <c r="BX90" s="45"/>
      <c r="BY90" s="45"/>
      <c r="BZ90" s="45"/>
      <c r="CA90" s="45"/>
      <c r="CB90" s="45"/>
      <c r="CC90" s="45"/>
      <c r="CD90" s="45"/>
      <c r="CE90" s="45"/>
    </row>
    <row r="91" spans="61:83" ht="15">
      <c r="BI91" s="45"/>
      <c r="BJ91" s="45"/>
      <c r="BK91" s="45"/>
      <c r="BL91" s="45"/>
      <c r="BM91" s="45"/>
      <c r="BN91" s="45"/>
      <c r="BO91" s="45"/>
      <c r="BP91" s="45"/>
      <c r="BQ91" s="45"/>
      <c r="BR91" s="45"/>
      <c r="BS91" s="45"/>
      <c r="BT91" s="45"/>
      <c r="BU91" s="45"/>
      <c r="BV91" s="45"/>
      <c r="BW91" s="45"/>
      <c r="BX91" s="45"/>
      <c r="BY91" s="45"/>
      <c r="BZ91" s="45"/>
      <c r="CA91" s="45"/>
      <c r="CB91" s="45"/>
      <c r="CC91" s="45"/>
      <c r="CD91" s="45"/>
      <c r="CE91" s="45"/>
    </row>
    <row r="92" spans="61:83" ht="15">
      <c r="BI92" s="45"/>
      <c r="BJ92" s="45"/>
      <c r="BK92" s="45"/>
      <c r="BL92" s="45"/>
      <c r="BM92" s="45"/>
      <c r="BN92" s="45"/>
      <c r="BO92" s="45"/>
      <c r="BP92" s="45"/>
      <c r="BQ92" s="45"/>
      <c r="BR92" s="45"/>
      <c r="BS92" s="45"/>
      <c r="BT92" s="45"/>
      <c r="BU92" s="45"/>
      <c r="BV92" s="45"/>
      <c r="BW92" s="45"/>
      <c r="BX92" s="45"/>
      <c r="BY92" s="45"/>
      <c r="BZ92" s="45"/>
      <c r="CA92" s="45"/>
      <c r="CB92" s="45"/>
      <c r="CC92" s="45"/>
      <c r="CD92" s="45"/>
      <c r="CE92" s="45"/>
    </row>
  </sheetData>
  <sheetProtection/>
  <mergeCells count="10">
    <mergeCell ref="A4:B4"/>
    <mergeCell ref="A1:T1"/>
    <mergeCell ref="DE13:DF13"/>
    <mergeCell ref="A7:Q7"/>
    <mergeCell ref="CR13:CS13"/>
    <mergeCell ref="CT13:CU13"/>
    <mergeCell ref="CV13:CW13"/>
    <mergeCell ref="CX13:CY13"/>
    <mergeCell ref="CZ13:DA13"/>
    <mergeCell ref="CR12:CW12"/>
  </mergeCells>
  <printOptions/>
  <pageMargins left="0.7" right="0.7" top="0.75" bottom="0.75" header="0.3" footer="0.3"/>
  <pageSetup horizontalDpi="300" verticalDpi="300" orientation="portrait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Y415"/>
  <sheetViews>
    <sheetView zoomScale="60" zoomScaleNormal="60" zoomScalePageLayoutView="0" workbookViewId="0" topLeftCell="A118">
      <selection activeCell="AY43" sqref="AY43"/>
    </sheetView>
  </sheetViews>
  <sheetFormatPr defaultColWidth="11.421875" defaultRowHeight="15"/>
  <cols>
    <col min="1" max="1" width="10.140625" style="0" customWidth="1"/>
    <col min="2" max="2" width="26.00390625" style="0" customWidth="1"/>
    <col min="3" max="3" width="8.421875" style="0" bestFit="1" customWidth="1"/>
    <col min="4" max="19" width="5.57421875" style="0" bestFit="1" customWidth="1"/>
    <col min="20" max="20" width="5.57421875" style="0" customWidth="1"/>
    <col min="21" max="21" width="5.57421875" style="0" bestFit="1" customWidth="1"/>
    <col min="22" max="22" width="10.28125" style="0" customWidth="1"/>
    <col min="23" max="23" width="8.7109375" style="0" customWidth="1"/>
    <col min="24" max="25" width="5.57421875" style="0" bestFit="1" customWidth="1"/>
    <col min="26" max="28" width="0" style="0" hidden="1" customWidth="1"/>
    <col min="30" max="30" width="10.421875" style="0" customWidth="1"/>
    <col min="31" max="31" width="8.57421875" style="0" customWidth="1"/>
    <col min="32" max="32" width="10.421875" style="0" customWidth="1"/>
    <col min="33" max="33" width="17.57421875" style="0" customWidth="1"/>
    <col min="34" max="34" width="4.28125" style="0" customWidth="1"/>
    <col min="35" max="35" width="6.00390625" style="0" customWidth="1"/>
    <col min="36" max="36" width="10.7109375" style="0" customWidth="1"/>
    <col min="39" max="39" width="10.57421875" style="0" customWidth="1"/>
    <col min="40" max="41" width="4.00390625" style="0" customWidth="1"/>
    <col min="42" max="45" width="11.421875" style="0" hidden="1" customWidth="1"/>
    <col min="46" max="46" width="8.8515625" style="0" customWidth="1"/>
    <col min="50" max="50" width="11.57421875" style="0" bestFit="1" customWidth="1"/>
  </cols>
  <sheetData>
    <row r="1" spans="1:37" ht="15">
      <c r="A1" s="156" t="s">
        <v>62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56"/>
      <c r="AB1" s="156"/>
      <c r="AC1" s="156"/>
      <c r="AD1" s="156"/>
      <c r="AE1" s="156"/>
      <c r="AF1" s="156"/>
      <c r="AG1" s="156"/>
      <c r="AH1" s="156"/>
      <c r="AI1" s="156"/>
      <c r="AJ1" s="156"/>
      <c r="AK1" s="156"/>
    </row>
    <row r="2" spans="1:37" ht="15">
      <c r="A2" s="156"/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6"/>
      <c r="AI2" s="156"/>
      <c r="AJ2" s="156"/>
      <c r="AK2" s="156"/>
    </row>
    <row r="3" spans="1:2" ht="23.25">
      <c r="A3" s="113" t="s">
        <v>69</v>
      </c>
      <c r="B3" s="112"/>
    </row>
    <row r="5" spans="39:45" ht="15">
      <c r="AM5" s="92"/>
      <c r="AN5" s="98" t="s">
        <v>60</v>
      </c>
      <c r="AO5" s="98"/>
      <c r="AP5" s="98"/>
      <c r="AQ5" s="98"/>
      <c r="AR5" s="98"/>
      <c r="AS5" s="92"/>
    </row>
    <row r="6" spans="1:51" ht="23.25">
      <c r="A6" s="157" t="s">
        <v>61</v>
      </c>
      <c r="B6" s="157"/>
      <c r="C6" s="158" t="s">
        <v>63</v>
      </c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02"/>
      <c r="AA6" s="102"/>
      <c r="AB6" s="102"/>
      <c r="AC6" s="107" t="s">
        <v>53</v>
      </c>
      <c r="AD6" s="107"/>
      <c r="AE6" s="107"/>
      <c r="AF6" s="107"/>
      <c r="AG6" s="107" t="s">
        <v>54</v>
      </c>
      <c r="AH6" s="107"/>
      <c r="AI6" s="107"/>
      <c r="AJ6" s="107"/>
      <c r="AK6" s="107" t="s">
        <v>59</v>
      </c>
      <c r="AM6" s="92"/>
      <c r="AN6" s="159" t="s">
        <v>61</v>
      </c>
      <c r="AO6" s="159"/>
      <c r="AP6" s="159"/>
      <c r="AQ6" s="159"/>
      <c r="AR6" s="159"/>
      <c r="AS6" s="159"/>
      <c r="AT6" s="111" t="s">
        <v>64</v>
      </c>
      <c r="AU6" s="111" t="s">
        <v>3</v>
      </c>
      <c r="AV6" s="111" t="s">
        <v>65</v>
      </c>
      <c r="AW6" s="111" t="s">
        <v>5</v>
      </c>
      <c r="AX6" s="111" t="s">
        <v>71</v>
      </c>
      <c r="AY6" s="111" t="s">
        <v>66</v>
      </c>
    </row>
    <row r="7" spans="1:51" ht="15">
      <c r="A7" s="160">
        <f>AN7</f>
        <v>0</v>
      </c>
      <c r="B7" s="160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>
        <v>1</v>
      </c>
      <c r="AM7" s="92">
        <v>1</v>
      </c>
      <c r="AN7" s="96"/>
      <c r="AO7" s="94"/>
      <c r="AP7" s="94"/>
      <c r="AQ7" s="94"/>
      <c r="AR7" s="94"/>
      <c r="AS7" s="92"/>
      <c r="AT7">
        <f>AK8</f>
        <v>2</v>
      </c>
      <c r="AU7">
        <f>AK9</f>
        <v>1</v>
      </c>
      <c r="AV7">
        <f>AK10</f>
        <v>2</v>
      </c>
      <c r="AW7">
        <f>AK11</f>
        <v>0</v>
      </c>
      <c r="AX7">
        <f>AK12</f>
        <v>1</v>
      </c>
      <c r="AY7">
        <f>SUM(AT7:AX7)</f>
        <v>6</v>
      </c>
    </row>
    <row r="8" spans="1:51" ht="15">
      <c r="A8" s="106"/>
      <c r="B8" s="109" t="s">
        <v>6</v>
      </c>
      <c r="C8" s="106">
        <f>HLOOKUP('Revisión Simce'!C8,'Revisión Simce'!$BH$13:$CQ$46,3,TRUE)</f>
        <v>1</v>
      </c>
      <c r="D8" s="106">
        <f>HLOOKUP('Revisión Simce'!D8,'Revisión Simce'!$BH$13:$CQ$46,3,TRUE)</f>
        <v>1</v>
      </c>
      <c r="E8" s="106">
        <f>HLOOKUP('Revisión Simce'!E8,'Revisión Simce'!$BH$13:$CQ$46,3,TRUE)</f>
        <v>0</v>
      </c>
      <c r="F8" s="106" t="e">
        <f>HLOOKUP('Revisión Simce'!F8,'Revisión Simce'!$BH$13:$CQ$46,3,TRUE)</f>
        <v>#N/A</v>
      </c>
      <c r="G8" s="106" t="e">
        <f>HLOOKUP('Revisión Simce'!G8,'Revisión Simce'!$BH$13:$CQ$46,3,TRUE)</f>
        <v>#N/A</v>
      </c>
      <c r="H8" s="106" t="e">
        <f>HLOOKUP('Revisión Simce'!H8,'Revisión Simce'!$BH$13:$CQ$46,3,TRUE)</f>
        <v>#N/A</v>
      </c>
      <c r="I8" s="106" t="e">
        <f>HLOOKUP('Revisión Simce'!I8,'Revisión Simce'!$BH$13:$CQ$46,3,TRUE)</f>
        <v>#N/A</v>
      </c>
      <c r="J8" s="106" t="e">
        <f>HLOOKUP('Revisión Simce'!J8,'Revisión Simce'!$BH$13:$CQ$46,3,TRUE)</f>
        <v>#N/A</v>
      </c>
      <c r="K8" s="106" t="e">
        <f>HLOOKUP('Revisión Simce'!K8,'Revisión Simce'!$BH$13:$CQ$46,3,TRUE)</f>
        <v>#N/A</v>
      </c>
      <c r="L8" s="106" t="e">
        <f>HLOOKUP('Revisión Simce'!L8,'Revisión Simce'!$BH$13:$CQ$46,3,TRUE)</f>
        <v>#N/A</v>
      </c>
      <c r="M8" s="106" t="e">
        <f>HLOOKUP('Revisión Simce'!M8,'Revisión Simce'!$BH$13:$CQ$46,3,TRUE)</f>
        <v>#N/A</v>
      </c>
      <c r="N8" s="106" t="e">
        <f>HLOOKUP('Revisión Simce'!N8,'Revisión Simce'!$BH$13:$CQ$46,3,TRUE)</f>
        <v>#N/A</v>
      </c>
      <c r="O8" s="106" t="e">
        <f>HLOOKUP('Revisión Simce'!O8,'Revisión Simce'!$BH$13:$CQ$46,3,TRUE)</f>
        <v>#N/A</v>
      </c>
      <c r="P8" s="106" t="e">
        <f>HLOOKUP('Revisión Simce'!P8,'Revisión Simce'!$BH$13:$CQ$46,3,TRUE)</f>
        <v>#N/A</v>
      </c>
      <c r="Q8" s="106" t="e">
        <f>HLOOKUP('Revisión Simce'!Q8,'Revisión Simce'!$BH$13:$CQ$46,3,TRUE)</f>
        <v>#N/A</v>
      </c>
      <c r="R8" s="106" t="e">
        <f>HLOOKUP('Revisión Simce'!R8,'Revisión Simce'!$BH$13:$CQ$46,3,TRUE)</f>
        <v>#N/A</v>
      </c>
      <c r="S8" s="106" t="e">
        <f>HLOOKUP('Revisión Simce'!S8,'Revisión Simce'!$BH$13:$CQ$46,3,TRUE)</f>
        <v>#N/A</v>
      </c>
      <c r="T8" s="106" t="e">
        <f>HLOOKUP('Revisión Simce'!T8,'Revisión Simce'!$BH$13:$CQ$46,3,TRUE)</f>
        <v>#N/A</v>
      </c>
      <c r="U8" s="106" t="e">
        <f>HLOOKUP('Revisión Simce'!U8,'Revisión Simce'!$BH$13:$CQ$46,3,TRUE)</f>
        <v>#N/A</v>
      </c>
      <c r="V8" s="106" t="e">
        <f>HLOOKUP('Revisión Simce'!V8,'Revisión Simce'!$BH$13:$CQ$46,3,TRUE)</f>
        <v>#N/A</v>
      </c>
      <c r="W8" s="106" t="e">
        <f>HLOOKUP('Revisión Simce'!W8,'Revisión Simce'!$BH$13:$CQ$46,3,TRUE)</f>
        <v>#N/A</v>
      </c>
      <c r="X8" s="106" t="e">
        <f>HLOOKUP('Revisión Simce'!X8,'Revisión Simce'!$BH$13:$CQ$46,3,TRUE)</f>
        <v>#N/A</v>
      </c>
      <c r="Y8" s="106" t="e">
        <f>HLOOKUP('Revisión Simce'!Y8,'Revisión Simce'!$BH$13:$CQ$46,3,TRUE)</f>
        <v>#N/A</v>
      </c>
      <c r="Z8" s="106"/>
      <c r="AA8" s="106"/>
      <c r="AB8" s="106"/>
      <c r="AC8" s="106">
        <f>COUNT(C8:Y8)</f>
        <v>3</v>
      </c>
      <c r="AD8" s="106"/>
      <c r="AE8" s="106"/>
      <c r="AF8" s="106"/>
      <c r="AG8" s="106">
        <f>COUNTIF(C8:Y8,"=0")</f>
        <v>1</v>
      </c>
      <c r="AH8" s="106"/>
      <c r="AI8" s="106"/>
      <c r="AJ8" s="106"/>
      <c r="AK8" s="106">
        <f>AC8-AG8</f>
        <v>2</v>
      </c>
      <c r="AM8" s="92">
        <v>2</v>
      </c>
      <c r="AN8" s="96"/>
      <c r="AO8" s="94"/>
      <c r="AP8" s="94"/>
      <c r="AQ8" s="94"/>
      <c r="AR8" s="94"/>
      <c r="AS8" s="92"/>
      <c r="AT8">
        <f>AK15</f>
        <v>3</v>
      </c>
      <c r="AU8">
        <f>AK16</f>
        <v>3</v>
      </c>
      <c r="AV8">
        <f>AK17</f>
        <v>3</v>
      </c>
      <c r="AW8">
        <f>AK18</f>
        <v>4</v>
      </c>
      <c r="AX8">
        <f>AK19</f>
        <v>3</v>
      </c>
      <c r="AY8">
        <f aca="true" t="shared" si="0" ref="AY8:AY63">SUM(AT8:AX8)</f>
        <v>16</v>
      </c>
    </row>
    <row r="9" spans="1:51" ht="15">
      <c r="A9" s="106"/>
      <c r="B9" s="109" t="s">
        <v>7</v>
      </c>
      <c r="C9" s="106">
        <f>HLOOKUP('Revisión Simce'!C9,'Revisión Simce'!$BH$13:$CQ$46,3,TRUE)</f>
        <v>0</v>
      </c>
      <c r="D9" s="106">
        <f>HLOOKUP('Revisión Simce'!D9,'Revisión Simce'!$BH$13:$CQ$46,3,TRUE)</f>
        <v>0</v>
      </c>
      <c r="E9" s="106">
        <f>HLOOKUP('Revisión Simce'!E9,'Revisión Simce'!$BH$13:$CQ$46,3,TRUE)</f>
        <v>0</v>
      </c>
      <c r="F9" s="106">
        <f>HLOOKUP('Revisión Simce'!F9,'Revisión Simce'!$BH$13:$CQ$46,3,TRUE)</f>
        <v>0</v>
      </c>
      <c r="G9" s="106">
        <f>HLOOKUP('Revisión Simce'!G9,'Revisión Simce'!$BH$13:$CQ$46,3,TRUE)</f>
        <v>1</v>
      </c>
      <c r="H9" s="106">
        <f>HLOOKUP('Revisión Simce'!H9,'Revisión Simce'!$BH$13:$CQ$46,3,TRUE)</f>
        <v>0</v>
      </c>
      <c r="I9" s="106" t="e">
        <f>HLOOKUP('Revisión Simce'!I9,'Revisión Simce'!$BH$13:$CQ$46,3,TRUE)</f>
        <v>#N/A</v>
      </c>
      <c r="J9" s="106" t="e">
        <f>HLOOKUP('Revisión Simce'!J9,'Revisión Simce'!$BH$13:$CQ$46,3,TRUE)</f>
        <v>#N/A</v>
      </c>
      <c r="K9" s="106" t="e">
        <f>HLOOKUP('Revisión Simce'!K9,'Revisión Simce'!$BH$13:$CQ$46,3,TRUE)</f>
        <v>#N/A</v>
      </c>
      <c r="L9" s="106" t="e">
        <f>HLOOKUP('Revisión Simce'!L9,'Revisión Simce'!$BH$13:$CQ$46,3,TRUE)</f>
        <v>#N/A</v>
      </c>
      <c r="M9" s="106" t="e">
        <f>HLOOKUP('Revisión Simce'!M9,'Revisión Simce'!$BH$13:$CQ$46,3,TRUE)</f>
        <v>#N/A</v>
      </c>
      <c r="N9" s="106" t="e">
        <f>HLOOKUP('Revisión Simce'!N9,'Revisión Simce'!$BH$13:$CQ$46,3,TRUE)</f>
        <v>#N/A</v>
      </c>
      <c r="O9" s="106" t="e">
        <f>HLOOKUP('Revisión Simce'!O9,'Revisión Simce'!$BH$13:$CQ$46,3,TRUE)</f>
        <v>#N/A</v>
      </c>
      <c r="P9" s="106" t="e">
        <f>HLOOKUP('Revisión Simce'!P9,'Revisión Simce'!$BH$13:$CQ$46,3,TRUE)</f>
        <v>#N/A</v>
      </c>
      <c r="Q9" s="106" t="e">
        <f>HLOOKUP('Revisión Simce'!Q9,'Revisión Simce'!$BH$13:$CQ$46,3,TRUE)</f>
        <v>#N/A</v>
      </c>
      <c r="R9" s="106" t="e">
        <f>HLOOKUP('Revisión Simce'!R9,'Revisión Simce'!$BH$13:$CQ$46,3,TRUE)</f>
        <v>#N/A</v>
      </c>
      <c r="S9" s="106" t="e">
        <f>HLOOKUP('Revisión Simce'!S9,'Revisión Simce'!$BH$13:$CQ$46,3,TRUE)</f>
        <v>#N/A</v>
      </c>
      <c r="T9" s="106" t="e">
        <f>HLOOKUP('Revisión Simce'!T9,'Revisión Simce'!$BH$13:$CQ$46,3,TRUE)</f>
        <v>#N/A</v>
      </c>
      <c r="U9" s="106" t="e">
        <f>HLOOKUP('Revisión Simce'!U9,'Revisión Simce'!$BH$13:$CQ$46,3,TRUE)</f>
        <v>#N/A</v>
      </c>
      <c r="V9" s="106" t="e">
        <f>HLOOKUP('Revisión Simce'!V9,'Revisión Simce'!$BH$13:$CQ$46,3,TRUE)</f>
        <v>#N/A</v>
      </c>
      <c r="W9" s="106" t="e">
        <f>HLOOKUP('Revisión Simce'!W9,'Revisión Simce'!$BH$13:$CQ$46,3,TRUE)</f>
        <v>#N/A</v>
      </c>
      <c r="X9" s="106" t="e">
        <f>HLOOKUP('Revisión Simce'!X9,'Revisión Simce'!$BH$13:$CQ$46,3,TRUE)</f>
        <v>#N/A</v>
      </c>
      <c r="Y9" s="106" t="e">
        <f>HLOOKUP('Revisión Simce'!Y9,'Revisión Simce'!$BH$13:$CQ$46,3,TRUE)</f>
        <v>#N/A</v>
      </c>
      <c r="Z9" s="106"/>
      <c r="AA9" s="106"/>
      <c r="AB9" s="106"/>
      <c r="AC9" s="106">
        <f>COUNT(C9:Y9)</f>
        <v>6</v>
      </c>
      <c r="AD9" s="106"/>
      <c r="AE9" s="106"/>
      <c r="AF9" s="106"/>
      <c r="AG9" s="106">
        <f aca="true" t="shared" si="1" ref="AG9:AG94">COUNTIF(C9:Y9,"=0")</f>
        <v>5</v>
      </c>
      <c r="AH9" s="106"/>
      <c r="AI9" s="106"/>
      <c r="AJ9" s="106"/>
      <c r="AK9" s="106">
        <f>AC9-AG9</f>
        <v>1</v>
      </c>
      <c r="AM9" s="92">
        <v>3</v>
      </c>
      <c r="AN9" s="96"/>
      <c r="AO9" s="94"/>
      <c r="AP9" s="94"/>
      <c r="AQ9" s="94"/>
      <c r="AR9" s="94"/>
      <c r="AS9" s="92"/>
      <c r="AT9">
        <f>$AK22</f>
        <v>0</v>
      </c>
      <c r="AU9">
        <f>AK23</f>
        <v>0</v>
      </c>
      <c r="AV9">
        <f>AK24</f>
        <v>0</v>
      </c>
      <c r="AW9">
        <f>AK25</f>
        <v>0</v>
      </c>
      <c r="AX9">
        <f>AK26</f>
        <v>0</v>
      </c>
      <c r="AY9">
        <f t="shared" si="0"/>
        <v>0</v>
      </c>
    </row>
    <row r="10" spans="1:51" ht="15">
      <c r="A10" s="106"/>
      <c r="B10" s="109" t="s">
        <v>8</v>
      </c>
      <c r="C10" s="106">
        <f>HLOOKUP('Revisión Simce'!C10,'Revisión Simce'!$BH$13:$CQ$46,3,TRUE)</f>
        <v>0</v>
      </c>
      <c r="D10" s="106">
        <f>HLOOKUP('Revisión Simce'!D10,'Revisión Simce'!$BH$13:$CQ$46,3,TRUE)</f>
        <v>0</v>
      </c>
      <c r="E10" s="106">
        <f>HLOOKUP('Revisión Simce'!E10,'Revisión Simce'!$BH$13:$CQ$46,3,TRUE)</f>
        <v>0</v>
      </c>
      <c r="F10" s="106">
        <f>HLOOKUP('Revisión Simce'!F10,'Revisión Simce'!$BH$13:$CQ$46,3,TRUE)</f>
        <v>1</v>
      </c>
      <c r="G10" s="106">
        <f>HLOOKUP('Revisión Simce'!G10,'Revisión Simce'!$BH$13:$CQ$46,3,TRUE)</f>
        <v>1</v>
      </c>
      <c r="H10" s="106">
        <f>HLOOKUP('Revisión Simce'!H10,'Revisión Simce'!$BH$13:$CQ$46,3,TRUE)</f>
        <v>0</v>
      </c>
      <c r="I10" s="106">
        <f>HLOOKUP('Revisión Simce'!I10,'Revisión Simce'!$BH$13:$CQ$46,3,TRUE)</f>
        <v>0</v>
      </c>
      <c r="J10" s="106" t="e">
        <f>HLOOKUP('Revisión Simce'!J10,'Revisión Simce'!$BH$13:$CQ$46,3,TRUE)</f>
        <v>#N/A</v>
      </c>
      <c r="K10" s="106" t="e">
        <f>HLOOKUP('Revisión Simce'!K10,'Revisión Simce'!$BH$13:$CQ$46,3,TRUE)</f>
        <v>#N/A</v>
      </c>
      <c r="L10" s="106" t="e">
        <f>HLOOKUP('Revisión Simce'!L10,'Revisión Simce'!$BH$13:$CQ$46,3,TRUE)</f>
        <v>#N/A</v>
      </c>
      <c r="M10" s="106" t="e">
        <f>HLOOKUP('Revisión Simce'!M10,'Revisión Simce'!$BH$13:$CQ$46,3,TRUE)</f>
        <v>#N/A</v>
      </c>
      <c r="N10" s="106" t="e">
        <f>HLOOKUP('Revisión Simce'!N10,'Revisión Simce'!$BH$13:$CQ$46,3,TRUE)</f>
        <v>#N/A</v>
      </c>
      <c r="O10" s="106" t="e">
        <f>HLOOKUP('Revisión Simce'!O10,'Revisión Simce'!$BH$13:$CQ$46,3,TRUE)</f>
        <v>#N/A</v>
      </c>
      <c r="P10" s="106" t="e">
        <f>HLOOKUP('Revisión Simce'!P10,'Revisión Simce'!$BH$13:$CQ$46,3,TRUE)</f>
        <v>#N/A</v>
      </c>
      <c r="Q10" s="106" t="e">
        <f>HLOOKUP('Revisión Simce'!Q10,'Revisión Simce'!$BH$13:$CQ$46,3,TRUE)</f>
        <v>#N/A</v>
      </c>
      <c r="R10" s="106" t="e">
        <f>HLOOKUP('Revisión Simce'!R10,'Revisión Simce'!$BH$13:$CQ$46,3,TRUE)</f>
        <v>#N/A</v>
      </c>
      <c r="S10" s="106" t="e">
        <f>HLOOKUP('Revisión Simce'!S10,'Revisión Simce'!$BH$13:$CQ$46,3,TRUE)</f>
        <v>#N/A</v>
      </c>
      <c r="T10" s="106" t="e">
        <f>HLOOKUP('Revisión Simce'!T10,'Revisión Simce'!$BH$13:$CQ$46,3,TRUE)</f>
        <v>#N/A</v>
      </c>
      <c r="U10" s="106" t="e">
        <f>HLOOKUP('Revisión Simce'!U10,'Revisión Simce'!$BH$13:$CQ$46,3,TRUE)</f>
        <v>#N/A</v>
      </c>
      <c r="V10" s="106" t="e">
        <f>HLOOKUP('Revisión Simce'!V10,'Revisión Simce'!$BH$13:$CQ$46,3,TRUE)</f>
        <v>#N/A</v>
      </c>
      <c r="W10" s="106" t="e">
        <f>HLOOKUP('Revisión Simce'!W10,'Revisión Simce'!$BH$13:$CQ$46,3,TRUE)</f>
        <v>#N/A</v>
      </c>
      <c r="X10" s="106" t="e">
        <f>HLOOKUP('Revisión Simce'!X10,'Revisión Simce'!$BH$13:$CQ$46,3,TRUE)</f>
        <v>#N/A</v>
      </c>
      <c r="Y10" s="106" t="e">
        <f>HLOOKUP('Revisión Simce'!Y10,'Revisión Simce'!$BH$13:$CQ$46,3,TRUE)</f>
        <v>#N/A</v>
      </c>
      <c r="Z10" s="106"/>
      <c r="AA10" s="106"/>
      <c r="AB10" s="106"/>
      <c r="AC10" s="106">
        <f>COUNT(C10:Y10)</f>
        <v>7</v>
      </c>
      <c r="AD10" s="106"/>
      <c r="AE10" s="106"/>
      <c r="AF10" s="106"/>
      <c r="AG10" s="106">
        <f t="shared" si="1"/>
        <v>5</v>
      </c>
      <c r="AH10" s="106"/>
      <c r="AI10" s="106"/>
      <c r="AJ10" s="106"/>
      <c r="AK10" s="106">
        <f>AC10-AG10</f>
        <v>2</v>
      </c>
      <c r="AM10" s="92">
        <v>4</v>
      </c>
      <c r="AN10" s="96"/>
      <c r="AO10" s="94"/>
      <c r="AP10" s="94"/>
      <c r="AQ10" s="94"/>
      <c r="AR10" s="94"/>
      <c r="AS10" s="92"/>
      <c r="AT10">
        <f>AK29</f>
        <v>3</v>
      </c>
      <c r="AU10">
        <f>AK30</f>
        <v>4</v>
      </c>
      <c r="AV10">
        <f>AK31</f>
        <v>6</v>
      </c>
      <c r="AW10">
        <f>AK32</f>
        <v>5</v>
      </c>
      <c r="AX10">
        <f>AK33</f>
        <v>3</v>
      </c>
      <c r="AY10">
        <f t="shared" si="0"/>
        <v>21</v>
      </c>
    </row>
    <row r="11" spans="1:51" ht="15">
      <c r="A11" s="106"/>
      <c r="B11" s="109" t="s">
        <v>9</v>
      </c>
      <c r="C11" s="106">
        <f>HLOOKUP('Revisión Simce'!C11,'Revisión Simce'!$BH$13:$CQ$46,3,TRUE)</f>
        <v>0</v>
      </c>
      <c r="D11" s="106">
        <f>HLOOKUP('Revisión Simce'!D11,'Revisión Simce'!$BH$13:$CQ$46,3,TRUE)</f>
        <v>0</v>
      </c>
      <c r="E11" s="106">
        <f>HLOOKUP('Revisión Simce'!E11,'Revisión Simce'!$BH$13:$CQ$46,3,TRUE)</f>
        <v>0</v>
      </c>
      <c r="F11" s="106">
        <f>HLOOKUP('Revisión Simce'!F11,'Revisión Simce'!$BH$13:$CQ$46,3,TRUE)</f>
        <v>0</v>
      </c>
      <c r="G11" s="106">
        <f>HLOOKUP('Revisión Simce'!G11,'Revisión Simce'!$BH$13:$CQ$46,3,TRUE)</f>
        <v>0</v>
      </c>
      <c r="H11" s="106">
        <f>HLOOKUP('Revisión Simce'!H11,'Revisión Simce'!$BH$13:$CQ$46,3,TRUE)</f>
        <v>0</v>
      </c>
      <c r="I11" s="106">
        <f>HLOOKUP('Revisión Simce'!I11,'Revisión Simce'!$BH$13:$CQ$46,3,TRUE)</f>
        <v>0</v>
      </c>
      <c r="J11" s="106">
        <f>HLOOKUP('Revisión Simce'!J11,'Revisión Simce'!$BH$13:$CQ$46,3,TRUE)</f>
        <v>0</v>
      </c>
      <c r="K11" s="106">
        <f>HLOOKUP('Revisión Simce'!K11,'Revisión Simce'!$BH$13:$CQ$46,3,TRUE)</f>
        <v>0</v>
      </c>
      <c r="L11" s="106" t="e">
        <f>HLOOKUP('Revisión Simce'!L11,'Revisión Simce'!$BH$13:$CQ$46,3,TRUE)</f>
        <v>#N/A</v>
      </c>
      <c r="M11" s="106" t="e">
        <f>HLOOKUP('Revisión Simce'!M11,'Revisión Simce'!$BH$13:$CQ$46,3,TRUE)</f>
        <v>#N/A</v>
      </c>
      <c r="N11" s="106" t="e">
        <f>HLOOKUP('Revisión Simce'!N11,'Revisión Simce'!$BH$13:$CQ$46,3,TRUE)</f>
        <v>#N/A</v>
      </c>
      <c r="O11" s="106" t="e">
        <f>HLOOKUP('Revisión Simce'!O11,'Revisión Simce'!$BH$13:$CQ$46,3,TRUE)</f>
        <v>#N/A</v>
      </c>
      <c r="P11" s="106" t="e">
        <f>HLOOKUP('Revisión Simce'!P11,'Revisión Simce'!$BH$13:$CQ$46,3,TRUE)</f>
        <v>#N/A</v>
      </c>
      <c r="Q11" s="106" t="e">
        <f>HLOOKUP('Revisión Simce'!Q11,'Revisión Simce'!$BH$13:$CQ$46,3,TRUE)</f>
        <v>#N/A</v>
      </c>
      <c r="R11" s="106" t="e">
        <f>HLOOKUP('Revisión Simce'!R11,'Revisión Simce'!$BH$13:$CQ$46,3,TRUE)</f>
        <v>#N/A</v>
      </c>
      <c r="S11" s="106" t="e">
        <f>HLOOKUP('Revisión Simce'!S11,'Revisión Simce'!$BH$13:$CQ$46,3,TRUE)</f>
        <v>#N/A</v>
      </c>
      <c r="T11" s="106" t="e">
        <f>HLOOKUP('Revisión Simce'!T11,'Revisión Simce'!$BH$13:$CQ$46,3,TRUE)</f>
        <v>#N/A</v>
      </c>
      <c r="U11" s="106" t="e">
        <f>HLOOKUP('Revisión Simce'!U11,'Revisión Simce'!$BH$13:$CQ$46,3,TRUE)</f>
        <v>#N/A</v>
      </c>
      <c r="V11" s="106" t="e">
        <f>HLOOKUP('Revisión Simce'!V11,'Revisión Simce'!$BH$13:$CQ$46,3,TRUE)</f>
        <v>#N/A</v>
      </c>
      <c r="W11" s="106" t="e">
        <f>HLOOKUP('Revisión Simce'!W11,'Revisión Simce'!$BH$13:$CQ$46,3,TRUE)</f>
        <v>#N/A</v>
      </c>
      <c r="X11" s="106" t="e">
        <f>HLOOKUP('Revisión Simce'!X11,'Revisión Simce'!$BH$13:$CQ$46,3,TRUE)</f>
        <v>#N/A</v>
      </c>
      <c r="Y11" s="106" t="e">
        <f>HLOOKUP('Revisión Simce'!Y11,'Revisión Simce'!$BH$13:$CQ$46,3,TRUE)</f>
        <v>#N/A</v>
      </c>
      <c r="Z11" s="106"/>
      <c r="AA11" s="106"/>
      <c r="AB11" s="106"/>
      <c r="AC11" s="106">
        <f>COUNT(C11:Y11)</f>
        <v>9</v>
      </c>
      <c r="AD11" s="106"/>
      <c r="AE11" s="106"/>
      <c r="AF11" s="106"/>
      <c r="AG11" s="106">
        <f t="shared" si="1"/>
        <v>9</v>
      </c>
      <c r="AH11" s="106"/>
      <c r="AI11" s="106"/>
      <c r="AJ11" s="106"/>
      <c r="AK11" s="106">
        <f>AC11-AG11</f>
        <v>0</v>
      </c>
      <c r="AM11" s="92">
        <v>5</v>
      </c>
      <c r="AN11" s="96"/>
      <c r="AO11" s="94"/>
      <c r="AP11" s="94"/>
      <c r="AQ11" s="94"/>
      <c r="AR11" s="94"/>
      <c r="AS11" s="92"/>
      <c r="AT11">
        <f>AK37</f>
        <v>3</v>
      </c>
      <c r="AU11">
        <f>AK38</f>
        <v>4</v>
      </c>
      <c r="AV11">
        <f>AK39</f>
        <v>5</v>
      </c>
      <c r="AW11">
        <f>AK40</f>
        <v>7</v>
      </c>
      <c r="AX11">
        <f>AK41</f>
        <v>2</v>
      </c>
      <c r="AY11">
        <f t="shared" si="0"/>
        <v>21</v>
      </c>
    </row>
    <row r="12" spans="1:51" ht="15">
      <c r="A12" s="106"/>
      <c r="B12" s="109" t="s">
        <v>72</v>
      </c>
      <c r="C12" s="106">
        <f>HLOOKUP('Revisión Simce'!C12,'Revisión Simce'!$BH$13:$CQ$46,3,TRUE)</f>
        <v>0</v>
      </c>
      <c r="D12" s="106">
        <f>HLOOKUP('Revisión Simce'!D12,'Revisión Simce'!$BH$13:$CQ$46,3,TRUE)</f>
        <v>1</v>
      </c>
      <c r="E12" s="106">
        <f>HLOOKUP('Revisión Simce'!E12,'Revisión Simce'!$BH$13:$CQ$46,3,TRUE)</f>
        <v>0</v>
      </c>
      <c r="F12" s="106">
        <f>HLOOKUP('Revisión Simce'!F12,'Revisión Simce'!$BH$13:$CQ$46,3,TRUE)</f>
        <v>0</v>
      </c>
      <c r="G12" s="106">
        <f>HLOOKUP('Revisión Simce'!G12,'Revisión Simce'!$BH$13:$CQ$46,3,TRUE)</f>
        <v>0</v>
      </c>
      <c r="H12" s="106" t="e">
        <f>HLOOKUP('Revisión Simce'!H12,'Revisión Simce'!$BH$13:$CQ$46,3,TRUE)</f>
        <v>#N/A</v>
      </c>
      <c r="I12" s="106" t="e">
        <f>HLOOKUP('Revisión Simce'!I12,'Revisión Simce'!$BH$13:$CQ$46,3,TRUE)</f>
        <v>#N/A</v>
      </c>
      <c r="J12" s="106" t="e">
        <f>HLOOKUP('Revisión Simce'!J12,'Revisión Simce'!$BH$13:$CQ$46,3,TRUE)</f>
        <v>#N/A</v>
      </c>
      <c r="K12" s="106" t="e">
        <f>HLOOKUP('Revisión Simce'!K12,'Revisión Simce'!$BH$13:$CQ$46,3,TRUE)</f>
        <v>#N/A</v>
      </c>
      <c r="L12" s="106" t="e">
        <f>HLOOKUP('Revisión Simce'!L12,'Revisión Simce'!$BH$13:$CQ$46,3,TRUE)</f>
        <v>#N/A</v>
      </c>
      <c r="M12" s="106" t="e">
        <f>HLOOKUP('Revisión Simce'!M12,'Revisión Simce'!$BH$13:$CQ$46,3,TRUE)</f>
        <v>#N/A</v>
      </c>
      <c r="N12" s="106" t="e">
        <f>HLOOKUP('Revisión Simce'!N12,'Revisión Simce'!$BH$13:$CQ$46,3,TRUE)</f>
        <v>#N/A</v>
      </c>
      <c r="O12" s="106" t="e">
        <f>HLOOKUP('Revisión Simce'!O12,'Revisión Simce'!$BH$13:$CQ$46,3,TRUE)</f>
        <v>#N/A</v>
      </c>
      <c r="P12" s="106" t="e">
        <f>HLOOKUP('Revisión Simce'!P12,'Revisión Simce'!$BH$13:$CQ$46,3,TRUE)</f>
        <v>#N/A</v>
      </c>
      <c r="Q12" s="106" t="e">
        <f>HLOOKUP('Revisión Simce'!Q12,'Revisión Simce'!$BH$13:$CQ$46,3,TRUE)</f>
        <v>#N/A</v>
      </c>
      <c r="R12" s="106" t="e">
        <f>HLOOKUP('Revisión Simce'!R12,'Revisión Simce'!$BH$13:$CQ$46,3,TRUE)</f>
        <v>#N/A</v>
      </c>
      <c r="S12" s="106" t="e">
        <f>HLOOKUP('Revisión Simce'!S12,'Revisión Simce'!$BH$13:$CQ$46,3,TRUE)</f>
        <v>#N/A</v>
      </c>
      <c r="T12" s="106" t="e">
        <f>HLOOKUP('Revisión Simce'!T12,'Revisión Simce'!$BH$13:$CQ$46,3,TRUE)</f>
        <v>#N/A</v>
      </c>
      <c r="U12" s="106" t="e">
        <f>HLOOKUP('Revisión Simce'!U12,'Revisión Simce'!$BH$13:$CQ$46,3,TRUE)</f>
        <v>#N/A</v>
      </c>
      <c r="V12" s="106" t="e">
        <f>HLOOKUP('Revisión Simce'!V12,'Revisión Simce'!$BH$13:$CQ$46,3,TRUE)</f>
        <v>#N/A</v>
      </c>
      <c r="W12" s="106" t="e">
        <f>HLOOKUP('Revisión Simce'!W12,'Revisión Simce'!$BH$13:$CQ$46,3,TRUE)</f>
        <v>#N/A</v>
      </c>
      <c r="X12" s="106" t="e">
        <f>HLOOKUP('Revisión Simce'!X12,'Revisión Simce'!$BH$13:$CQ$46,3,TRUE)</f>
        <v>#N/A</v>
      </c>
      <c r="Y12" s="106" t="e">
        <f>HLOOKUP('Revisión Simce'!Y12,'Revisión Simce'!$BH$13:$CQ$46,3,TRUE)</f>
        <v>#N/A</v>
      </c>
      <c r="Z12" s="106"/>
      <c r="AA12" s="106"/>
      <c r="AB12" s="106"/>
      <c r="AC12" s="106">
        <f>COUNT(C12:Y12)</f>
        <v>5</v>
      </c>
      <c r="AD12" s="106"/>
      <c r="AE12" s="106"/>
      <c r="AF12" s="106"/>
      <c r="AG12" s="106">
        <f>COUNTIF(C12:Y12,"=0")</f>
        <v>4</v>
      </c>
      <c r="AH12" s="106"/>
      <c r="AI12" s="106"/>
      <c r="AJ12" s="106"/>
      <c r="AK12" s="106">
        <f>AC12-AG12</f>
        <v>1</v>
      </c>
      <c r="AM12" s="92">
        <v>6</v>
      </c>
      <c r="AN12" s="96"/>
      <c r="AO12" s="94"/>
      <c r="AP12" s="94"/>
      <c r="AQ12" s="94"/>
      <c r="AR12" s="94"/>
      <c r="AS12" s="92"/>
      <c r="AY12">
        <f t="shared" si="0"/>
        <v>0</v>
      </c>
    </row>
    <row r="13" spans="1:51" ht="15.75" thickBot="1">
      <c r="A13" s="86"/>
      <c r="B13" s="90" t="s">
        <v>59</v>
      </c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>
        <f>SUM(AC8:AC11)</f>
        <v>25</v>
      </c>
      <c r="AD13" s="91">
        <f>SUM(AD8:AD11)</f>
        <v>0</v>
      </c>
      <c r="AE13" s="91">
        <f>SUM(AE8:AE11)</f>
        <v>0</v>
      </c>
      <c r="AF13" s="91">
        <f>SUM(AF8:AF11)</f>
        <v>0</v>
      </c>
      <c r="AG13" s="91">
        <f>SUM(AG8:AG11)</f>
        <v>20</v>
      </c>
      <c r="AH13" s="91"/>
      <c r="AI13" s="91"/>
      <c r="AJ13" s="91"/>
      <c r="AK13" s="91">
        <f>SUM(AK8:AK11)</f>
        <v>5</v>
      </c>
      <c r="AM13" s="92">
        <v>6</v>
      </c>
      <c r="AN13" s="96"/>
      <c r="AO13" s="94"/>
      <c r="AP13" s="94"/>
      <c r="AQ13" s="94"/>
      <c r="AT13">
        <f>AK44</f>
        <v>2</v>
      </c>
      <c r="AU13">
        <f>AK45</f>
        <v>3</v>
      </c>
      <c r="AV13">
        <f>AK46</f>
        <v>5</v>
      </c>
      <c r="AW13">
        <f>AK47</f>
        <v>5</v>
      </c>
      <c r="AX13">
        <f>AK48</f>
        <v>2</v>
      </c>
      <c r="AY13">
        <f t="shared" si="0"/>
        <v>17</v>
      </c>
    </row>
    <row r="14" spans="1:51" ht="15">
      <c r="A14" s="161">
        <f>AN8</f>
        <v>0</v>
      </c>
      <c r="B14" s="161">
        <v>4</v>
      </c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>
        <v>2</v>
      </c>
      <c r="AM14" s="92">
        <v>7</v>
      </c>
      <c r="AN14" s="96"/>
      <c r="AO14" s="95"/>
      <c r="AP14" s="94"/>
      <c r="AQ14" s="94"/>
      <c r="AT14">
        <f>AK51</f>
        <v>1</v>
      </c>
      <c r="AU14">
        <f>AK52</f>
        <v>5</v>
      </c>
      <c r="AV14">
        <f>AK53</f>
        <v>3</v>
      </c>
      <c r="AW14">
        <f>AK54</f>
        <v>5</v>
      </c>
      <c r="AX14">
        <f>AK55</f>
        <v>3</v>
      </c>
      <c r="AY14">
        <f t="shared" si="0"/>
        <v>17</v>
      </c>
    </row>
    <row r="15" spans="1:51" ht="15">
      <c r="A15" s="49"/>
      <c r="B15" s="63" t="s">
        <v>55</v>
      </c>
      <c r="C15" s="49">
        <f>HLOOKUP('Revisión Simce'!C8,'Revisión Simce'!$BH$13:$CQ$46,4,TRUE)</f>
        <v>1</v>
      </c>
      <c r="D15" s="49">
        <f>HLOOKUP('Revisión Simce'!D8,'Revisión Simce'!$BH$13:$CQ$46,4,TRUE)</f>
        <v>1</v>
      </c>
      <c r="E15" s="49">
        <f>HLOOKUP('Revisión Simce'!E8,'Revisión Simce'!$BH$13:$CQ$46,4,TRUE)</f>
        <v>1</v>
      </c>
      <c r="F15" s="49" t="e">
        <f>HLOOKUP('Revisión Simce'!F8,'Revisión Simce'!$BH$13:$CQ$46,4,TRUE)</f>
        <v>#N/A</v>
      </c>
      <c r="G15" s="49" t="e">
        <f>HLOOKUP('Revisión Simce'!G8,'Revisión Simce'!$BH$13:$CQ$46,4,TRUE)</f>
        <v>#N/A</v>
      </c>
      <c r="H15" s="88" t="e">
        <f>HLOOKUP('Revisión Simce'!H8,'Revisión Simce'!$BH$13:$CQ$46,4,TRUE)</f>
        <v>#N/A</v>
      </c>
      <c r="I15" s="88" t="e">
        <f>HLOOKUP('Revisión Simce'!I8,'Revisión Simce'!$BH$13:$CQ$46,4,TRUE)</f>
        <v>#N/A</v>
      </c>
      <c r="J15" s="88" t="e">
        <f>HLOOKUP('Revisión Simce'!J8,'Revisión Simce'!$BH$13:$CQ$46,4,TRUE)</f>
        <v>#N/A</v>
      </c>
      <c r="K15" s="88" t="e">
        <f>HLOOKUP('Revisión Simce'!K8,'Revisión Simce'!$BH$13:$CQ$46,4,TRUE)</f>
        <v>#N/A</v>
      </c>
      <c r="L15" s="88" t="e">
        <f>HLOOKUP('Revisión Simce'!L8,'Revisión Simce'!$BH$13:$CQ$46,4,TRUE)</f>
        <v>#N/A</v>
      </c>
      <c r="M15" s="88" t="e">
        <f>HLOOKUP('Revisión Simce'!M8,'Revisión Simce'!$BH$13:$CQ$46,4,TRUE)</f>
        <v>#N/A</v>
      </c>
      <c r="N15" s="88" t="e">
        <f>HLOOKUP('Revisión Simce'!N8,'Revisión Simce'!$BH$13:$CQ$46,4,TRUE)</f>
        <v>#N/A</v>
      </c>
      <c r="O15" s="88" t="e">
        <f>HLOOKUP('Revisión Simce'!O8,'Revisión Simce'!$BH$13:$CQ$46,4,TRUE)</f>
        <v>#N/A</v>
      </c>
      <c r="P15" s="88" t="e">
        <f>HLOOKUP('Revisión Simce'!P8,'Revisión Simce'!$BH$13:$CQ$46,4,TRUE)</f>
        <v>#N/A</v>
      </c>
      <c r="Q15" s="88" t="e">
        <f>HLOOKUP('Revisión Simce'!Q8,'Revisión Simce'!$BH$13:$CQ$46,4,TRUE)</f>
        <v>#N/A</v>
      </c>
      <c r="R15" s="88" t="e">
        <f>HLOOKUP('Revisión Simce'!R8,'Revisión Simce'!$BH$13:$CQ$46,4,TRUE)</f>
        <v>#N/A</v>
      </c>
      <c r="S15" s="88" t="e">
        <f>HLOOKUP('Revisión Simce'!S8,'Revisión Simce'!$BH$13:$CQ$46,4,TRUE)</f>
        <v>#N/A</v>
      </c>
      <c r="T15" s="88" t="e">
        <f>HLOOKUP('Revisión Simce'!T8,'Revisión Simce'!$BH$13:$CQ$46,4,TRUE)</f>
        <v>#N/A</v>
      </c>
      <c r="U15" s="88" t="e">
        <f>HLOOKUP('Revisión Simce'!U8,'Revisión Simce'!$BH$13:$CQ$46,4,TRUE)</f>
        <v>#N/A</v>
      </c>
      <c r="V15" s="88" t="e">
        <f>HLOOKUP('Revisión Simce'!V8,'Revisión Simce'!$BH$13:$CQ$46,4,TRUE)</f>
        <v>#N/A</v>
      </c>
      <c r="W15" s="88" t="e">
        <f>HLOOKUP('Revisión Simce'!W8,'Revisión Simce'!$BH$13:$CQ$46,4,TRUE)</f>
        <v>#N/A</v>
      </c>
      <c r="X15" s="88" t="e">
        <f>HLOOKUP('Revisión Simce'!X8,'Revisión Simce'!$BH$13:$CQ$46,4,TRUE)</f>
        <v>#N/A</v>
      </c>
      <c r="Y15" s="88" t="e">
        <f>HLOOKUP('Revisión Simce'!Y8,'Revisión Simce'!$BH$13:$CQ$46,4,TRUE)</f>
        <v>#N/A</v>
      </c>
      <c r="Z15" s="49"/>
      <c r="AA15" s="49"/>
      <c r="AB15" s="49"/>
      <c r="AC15" s="49">
        <f>COUNT(C15:Y15)</f>
        <v>3</v>
      </c>
      <c r="AD15" s="49"/>
      <c r="AE15" s="49"/>
      <c r="AF15" s="49"/>
      <c r="AG15" s="49">
        <f t="shared" si="1"/>
        <v>0</v>
      </c>
      <c r="AH15" s="49"/>
      <c r="AI15" s="49"/>
      <c r="AJ15" s="49"/>
      <c r="AK15" s="49">
        <f>AC15-AG15</f>
        <v>3</v>
      </c>
      <c r="AM15" s="92">
        <v>8</v>
      </c>
      <c r="AN15" s="96"/>
      <c r="AO15" s="94"/>
      <c r="AP15" s="94"/>
      <c r="AQ15" s="94"/>
      <c r="AT15">
        <f>AK58</f>
        <v>2</v>
      </c>
      <c r="AU15">
        <f>AK59</f>
        <v>4</v>
      </c>
      <c r="AV15">
        <f>AK60</f>
        <v>5</v>
      </c>
      <c r="AW15">
        <f>AK61</f>
        <v>5</v>
      </c>
      <c r="AX15">
        <f>AK62</f>
        <v>3</v>
      </c>
      <c r="AY15">
        <f t="shared" si="0"/>
        <v>19</v>
      </c>
    </row>
    <row r="16" spans="1:51" ht="15">
      <c r="A16" s="49"/>
      <c r="B16" s="63" t="s">
        <v>56</v>
      </c>
      <c r="C16" s="49">
        <f>HLOOKUP('Revisión Simce'!C9,'Revisión Simce'!$BH$13:$CQ$46,4,TRUE)</f>
        <v>0</v>
      </c>
      <c r="D16" s="49">
        <f>HLOOKUP('Revisión Simce'!D9,'Revisión Simce'!$BH$13:$CQ$46,4,TRUE)</f>
        <v>0</v>
      </c>
      <c r="E16" s="49">
        <f>HLOOKUP('Revisión Simce'!E9,'Revisión Simce'!$BH$13:$CQ$46,4,TRUE)</f>
        <v>1</v>
      </c>
      <c r="F16" s="49">
        <f>HLOOKUP('Revisión Simce'!F9,'Revisión Simce'!$BH$13:$CQ$46,4,TRUE)</f>
        <v>1</v>
      </c>
      <c r="G16" s="49">
        <f>HLOOKUP('Revisión Simce'!G9,'Revisión Simce'!$BH$13:$CQ$46,4,TRUE)</f>
        <v>1</v>
      </c>
      <c r="H16" s="88">
        <f>HLOOKUP('Revisión Simce'!H9,'Revisión Simce'!$BH$13:$CQ$46,4,TRUE)</f>
        <v>0</v>
      </c>
      <c r="I16" s="88" t="e">
        <f>HLOOKUP('Revisión Simce'!I9,'Revisión Simce'!$BH$13:$CQ$46,4,TRUE)</f>
        <v>#N/A</v>
      </c>
      <c r="J16" s="88" t="e">
        <f>HLOOKUP('Revisión Simce'!J9,'Revisión Simce'!$BH$13:$CQ$46,4,TRUE)</f>
        <v>#N/A</v>
      </c>
      <c r="K16" s="88" t="e">
        <f>HLOOKUP('Revisión Simce'!K9,'Revisión Simce'!$BH$13:$CQ$46,4,TRUE)</f>
        <v>#N/A</v>
      </c>
      <c r="L16" s="88" t="e">
        <f>HLOOKUP('Revisión Simce'!L9,'Revisión Simce'!$BH$13:$CQ$46,4,TRUE)</f>
        <v>#N/A</v>
      </c>
      <c r="M16" s="88" t="e">
        <f>HLOOKUP('Revisión Simce'!M9,'Revisión Simce'!$BH$13:$CQ$46,4,TRUE)</f>
        <v>#N/A</v>
      </c>
      <c r="N16" s="88" t="e">
        <f>HLOOKUP('Revisión Simce'!N9,'Revisión Simce'!$BH$13:$CQ$46,4,TRUE)</f>
        <v>#N/A</v>
      </c>
      <c r="O16" s="88" t="e">
        <f>HLOOKUP('Revisión Simce'!O9,'Revisión Simce'!$BH$13:$CQ$46,4,TRUE)</f>
        <v>#N/A</v>
      </c>
      <c r="P16" s="88" t="e">
        <f>HLOOKUP('Revisión Simce'!P9,'Revisión Simce'!$BH$13:$CQ$46,4,TRUE)</f>
        <v>#N/A</v>
      </c>
      <c r="Q16" s="88" t="e">
        <f>HLOOKUP('Revisión Simce'!Q9,'Revisión Simce'!$BH$13:$CQ$46,4,TRUE)</f>
        <v>#N/A</v>
      </c>
      <c r="R16" s="88" t="e">
        <f>HLOOKUP('Revisión Simce'!R9,'Revisión Simce'!$BH$13:$CQ$46,4,TRUE)</f>
        <v>#N/A</v>
      </c>
      <c r="S16" s="88" t="e">
        <f>HLOOKUP('Revisión Simce'!S9,'Revisión Simce'!$BH$13:$CQ$46,4,TRUE)</f>
        <v>#N/A</v>
      </c>
      <c r="T16" s="88" t="e">
        <f>HLOOKUP('Revisión Simce'!T9,'Revisión Simce'!$BH$13:$CQ$46,4,TRUE)</f>
        <v>#N/A</v>
      </c>
      <c r="U16" s="88" t="e">
        <f>HLOOKUP('Revisión Simce'!U9,'Revisión Simce'!$BH$13:$CQ$46,4,TRUE)</f>
        <v>#N/A</v>
      </c>
      <c r="V16" s="88" t="e">
        <f>HLOOKUP('Revisión Simce'!V9,'Revisión Simce'!$BH$13:$CQ$46,4,TRUE)</f>
        <v>#N/A</v>
      </c>
      <c r="W16" s="88" t="e">
        <f>HLOOKUP('Revisión Simce'!W9,'Revisión Simce'!$BH$13:$CQ$46,4,TRUE)</f>
        <v>#N/A</v>
      </c>
      <c r="X16" s="88" t="e">
        <f>HLOOKUP('Revisión Simce'!X9,'Revisión Simce'!$BH$13:$CQ$46,4,TRUE)</f>
        <v>#N/A</v>
      </c>
      <c r="Y16" s="88" t="e">
        <f>HLOOKUP('Revisión Simce'!Y9,'Revisión Simce'!$BH$13:$CQ$46,4,TRUE)</f>
        <v>#N/A</v>
      </c>
      <c r="Z16" s="49"/>
      <c r="AA16" s="49"/>
      <c r="AB16" s="49"/>
      <c r="AC16" s="49">
        <f>COUNT(C16:Y16)</f>
        <v>6</v>
      </c>
      <c r="AD16" s="49"/>
      <c r="AE16" s="49"/>
      <c r="AF16" s="49"/>
      <c r="AG16" s="49">
        <f t="shared" si="1"/>
        <v>3</v>
      </c>
      <c r="AH16" s="49"/>
      <c r="AI16" s="49"/>
      <c r="AJ16" s="49"/>
      <c r="AK16" s="49">
        <f>AC16-AG16</f>
        <v>3</v>
      </c>
      <c r="AM16" s="92">
        <v>9</v>
      </c>
      <c r="AN16" s="96"/>
      <c r="AO16" s="94"/>
      <c r="AP16" s="94"/>
      <c r="AQ16" s="94"/>
      <c r="AT16">
        <f>AK65</f>
        <v>3</v>
      </c>
      <c r="AU16">
        <f>AK66</f>
        <v>2</v>
      </c>
      <c r="AV16">
        <f>AK67</f>
        <v>3</v>
      </c>
      <c r="AW16">
        <f>AK68</f>
        <v>4</v>
      </c>
      <c r="AX16">
        <f>AK69</f>
        <v>1</v>
      </c>
      <c r="AY16">
        <f t="shared" si="0"/>
        <v>13</v>
      </c>
    </row>
    <row r="17" spans="1:51" ht="15">
      <c r="A17" s="49"/>
      <c r="B17" s="63" t="s">
        <v>57</v>
      </c>
      <c r="C17" s="49">
        <f>HLOOKUP('Revisión Simce'!C10,'Revisión Simce'!$BH$13:$CQ$46,4,TRUE)</f>
        <v>0</v>
      </c>
      <c r="D17" s="49">
        <f>HLOOKUP('Revisión Simce'!D10,'Revisión Simce'!$BH$13:$CQ$46,4,TRUE)</f>
        <v>1</v>
      </c>
      <c r="E17" s="49">
        <f>HLOOKUP('Revisión Simce'!E10,'Revisión Simce'!$BH$13:$CQ$46,4,TRUE)</f>
        <v>1</v>
      </c>
      <c r="F17" s="49">
        <f>HLOOKUP('Revisión Simce'!F10,'Revisión Simce'!$BH$13:$CQ$46,4,TRUE)</f>
        <v>0</v>
      </c>
      <c r="G17" s="49">
        <f>HLOOKUP('Revisión Simce'!G10,'Revisión Simce'!$BH$13:$CQ$46,4,TRUE)</f>
        <v>1</v>
      </c>
      <c r="H17" s="88">
        <f>HLOOKUP('Revisión Simce'!H10,'Revisión Simce'!$BH$13:$CQ$46,4,TRUE)</f>
        <v>0</v>
      </c>
      <c r="I17" s="88">
        <f>HLOOKUP('Revisión Simce'!I10,'Revisión Simce'!$BH$13:$CQ$46,4,TRUE)</f>
        <v>0</v>
      </c>
      <c r="J17" s="88" t="e">
        <f>HLOOKUP('Revisión Simce'!J10,'Revisión Simce'!$BH$13:$CQ$46,4,TRUE)</f>
        <v>#N/A</v>
      </c>
      <c r="K17" s="88" t="e">
        <f>HLOOKUP('Revisión Simce'!K10,'Revisión Simce'!$BH$13:$CQ$46,4,TRUE)</f>
        <v>#N/A</v>
      </c>
      <c r="L17" s="88" t="e">
        <f>HLOOKUP('Revisión Simce'!L10,'Revisión Simce'!$BH$13:$CQ$46,4,TRUE)</f>
        <v>#N/A</v>
      </c>
      <c r="M17" s="88" t="e">
        <f>HLOOKUP('Revisión Simce'!M10,'Revisión Simce'!$BH$13:$CQ$46,4,TRUE)</f>
        <v>#N/A</v>
      </c>
      <c r="N17" s="88" t="e">
        <f>HLOOKUP('Revisión Simce'!N10,'Revisión Simce'!$BH$13:$CQ$46,4,TRUE)</f>
        <v>#N/A</v>
      </c>
      <c r="O17" s="88" t="e">
        <f>HLOOKUP('Revisión Simce'!O10,'Revisión Simce'!$BH$13:$CQ$46,4,TRUE)</f>
        <v>#N/A</v>
      </c>
      <c r="P17" s="88" t="e">
        <f>HLOOKUP('Revisión Simce'!P10,'Revisión Simce'!$BH$13:$CQ$46,4,TRUE)</f>
        <v>#N/A</v>
      </c>
      <c r="Q17" s="88" t="e">
        <f>HLOOKUP('Revisión Simce'!Q10,'Revisión Simce'!$BH$13:$CQ$46,4,TRUE)</f>
        <v>#N/A</v>
      </c>
      <c r="R17" s="88" t="e">
        <f>HLOOKUP('Revisión Simce'!R10,'Revisión Simce'!$BH$13:$CQ$46,4,TRUE)</f>
        <v>#N/A</v>
      </c>
      <c r="S17" s="88" t="e">
        <f>HLOOKUP('Revisión Simce'!S10,'Revisión Simce'!$BH$13:$CQ$46,4,TRUE)</f>
        <v>#N/A</v>
      </c>
      <c r="T17" s="88" t="e">
        <f>HLOOKUP('Revisión Simce'!T10,'Revisión Simce'!$BH$13:$CQ$46,4,TRUE)</f>
        <v>#N/A</v>
      </c>
      <c r="U17" s="88" t="e">
        <f>HLOOKUP('Revisión Simce'!U10,'Revisión Simce'!$BH$13:$CQ$46,4,TRUE)</f>
        <v>#N/A</v>
      </c>
      <c r="V17" s="88" t="e">
        <f>HLOOKUP('Revisión Simce'!V10,'Revisión Simce'!$BH$13:$CQ$46,4,TRUE)</f>
        <v>#N/A</v>
      </c>
      <c r="W17" s="88" t="e">
        <f>HLOOKUP('Revisión Simce'!W10,'Revisión Simce'!$BH$13:$CQ$46,4,TRUE)</f>
        <v>#N/A</v>
      </c>
      <c r="X17" s="88" t="e">
        <f>HLOOKUP('Revisión Simce'!X10,'Revisión Simce'!$BH$13:$CQ$46,4,TRUE)</f>
        <v>#N/A</v>
      </c>
      <c r="Y17" s="88" t="e">
        <f>HLOOKUP('Revisión Simce'!Y10,'Revisión Simce'!$BH$13:$CQ$46,4,TRUE)</f>
        <v>#N/A</v>
      </c>
      <c r="Z17" s="49"/>
      <c r="AA17" s="49"/>
      <c r="AB17" s="49"/>
      <c r="AC17" s="49">
        <f>COUNT(C17:Y17)</f>
        <v>7</v>
      </c>
      <c r="AD17" s="49"/>
      <c r="AE17" s="49"/>
      <c r="AF17" s="49"/>
      <c r="AG17" s="49">
        <f t="shared" si="1"/>
        <v>4</v>
      </c>
      <c r="AH17" s="49"/>
      <c r="AI17" s="49"/>
      <c r="AJ17" s="49"/>
      <c r="AK17" s="49">
        <f>AC17-AG17</f>
        <v>3</v>
      </c>
      <c r="AM17" s="92">
        <v>10</v>
      </c>
      <c r="AN17" s="96"/>
      <c r="AO17" s="94"/>
      <c r="AP17" s="94"/>
      <c r="AQ17" s="94"/>
      <c r="AT17">
        <f>AK72</f>
        <v>3</v>
      </c>
      <c r="AU17">
        <f>AK73</f>
        <v>4</v>
      </c>
      <c r="AV17">
        <f>AK74</f>
        <v>6</v>
      </c>
      <c r="AW17">
        <f>AK75</f>
        <v>7</v>
      </c>
      <c r="AX17">
        <f>AK76</f>
        <v>1</v>
      </c>
      <c r="AY17">
        <f t="shared" si="0"/>
        <v>21</v>
      </c>
    </row>
    <row r="18" spans="1:51" ht="15.75" thickBot="1">
      <c r="A18" s="49"/>
      <c r="B18" s="63" t="s">
        <v>58</v>
      </c>
      <c r="C18" s="49">
        <f>HLOOKUP('Revisión Simce'!C11,'Revisión Simce'!$BH$13:$CQ$46,4,TRUE)</f>
        <v>0</v>
      </c>
      <c r="D18" s="49">
        <f>HLOOKUP('Revisión Simce'!D11,'Revisión Simce'!$BH$13:$CQ$46,4,TRUE)</f>
        <v>1</v>
      </c>
      <c r="E18" s="49">
        <f>HLOOKUP('Revisión Simce'!E11,'Revisión Simce'!$BH$13:$CQ$46,4,TRUE)</f>
        <v>1</v>
      </c>
      <c r="F18" s="49">
        <f>HLOOKUP('Revisión Simce'!F11,'Revisión Simce'!$BH$13:$CQ$46,4,TRUE)</f>
        <v>0</v>
      </c>
      <c r="G18" s="49">
        <f>HLOOKUP('Revisión Simce'!G11,'Revisión Simce'!$BH$13:$CQ$46,4,TRUE)</f>
        <v>1</v>
      </c>
      <c r="H18" s="88">
        <f>HLOOKUP('Revisión Simce'!H11,'Revisión Simce'!$BH$13:$CQ$46,4,TRUE)</f>
        <v>0</v>
      </c>
      <c r="I18" s="88">
        <f>HLOOKUP('Revisión Simce'!I11,'Revisión Simce'!$BH$13:$CQ$46,4,TRUE)</f>
        <v>1</v>
      </c>
      <c r="J18" s="88">
        <f>HLOOKUP('Revisión Simce'!J11,'Revisión Simce'!$BH$13:$CQ$46,4,TRUE)</f>
        <v>0</v>
      </c>
      <c r="K18" s="88">
        <f>HLOOKUP('Revisión Simce'!K11,'Revisión Simce'!$BH$13:$CQ$46,4,TRUE)</f>
        <v>0</v>
      </c>
      <c r="L18" s="88" t="e">
        <f>HLOOKUP('Revisión Simce'!L11,'Revisión Simce'!$BH$13:$CQ$46,4,TRUE)</f>
        <v>#N/A</v>
      </c>
      <c r="M18" s="88" t="e">
        <f>HLOOKUP('Revisión Simce'!M11,'Revisión Simce'!$BH$13:$CQ$46,4,TRUE)</f>
        <v>#N/A</v>
      </c>
      <c r="N18" s="88" t="e">
        <f>HLOOKUP('Revisión Simce'!N11,'Revisión Simce'!$BH$13:$CQ$46,4,TRUE)</f>
        <v>#N/A</v>
      </c>
      <c r="O18" s="88" t="e">
        <f>HLOOKUP('Revisión Simce'!O11,'Revisión Simce'!$BH$13:$CQ$46,4,TRUE)</f>
        <v>#N/A</v>
      </c>
      <c r="P18" s="88" t="e">
        <f>HLOOKUP('Revisión Simce'!P11,'Revisión Simce'!$BH$13:$CQ$46,4,TRUE)</f>
        <v>#N/A</v>
      </c>
      <c r="Q18" s="88" t="e">
        <f>HLOOKUP('Revisión Simce'!Q11,'Revisión Simce'!$BH$13:$CQ$46,4,TRUE)</f>
        <v>#N/A</v>
      </c>
      <c r="R18" s="88" t="e">
        <f>HLOOKUP('Revisión Simce'!R11,'Revisión Simce'!$BH$13:$CQ$46,4,TRUE)</f>
        <v>#N/A</v>
      </c>
      <c r="S18" s="88" t="e">
        <f>HLOOKUP('Revisión Simce'!S11,'Revisión Simce'!$BH$13:$CQ$46,4,TRUE)</f>
        <v>#N/A</v>
      </c>
      <c r="T18" s="88" t="e">
        <f>HLOOKUP('Revisión Simce'!T11,'Revisión Simce'!$BH$13:$CQ$46,4,TRUE)</f>
        <v>#N/A</v>
      </c>
      <c r="U18" s="88" t="e">
        <f>HLOOKUP('Revisión Simce'!U11,'Revisión Simce'!$BH$13:$CQ$46,4,TRUE)</f>
        <v>#N/A</v>
      </c>
      <c r="V18" s="88" t="e">
        <f>HLOOKUP('Revisión Simce'!V11,'Revisión Simce'!$BH$13:$CQ$46,4,TRUE)</f>
        <v>#N/A</v>
      </c>
      <c r="W18" s="88" t="e">
        <f>HLOOKUP('Revisión Simce'!W11,'Revisión Simce'!$BH$13:$CQ$46,4,TRUE)</f>
        <v>#N/A</v>
      </c>
      <c r="X18" s="88" t="e">
        <f>HLOOKUP('Revisión Simce'!X11,'Revisión Simce'!$BH$13:$CQ$46,4,TRUE)</f>
        <v>#N/A</v>
      </c>
      <c r="Y18" s="88" t="e">
        <f>HLOOKUP('Revisión Simce'!Y11,'Revisión Simce'!$BH$13:$CQ$46,4,TRUE)</f>
        <v>#N/A</v>
      </c>
      <c r="Z18" s="89"/>
      <c r="AA18" s="89"/>
      <c r="AB18" s="89"/>
      <c r="AC18" s="49">
        <f>COUNT(C18:Y18)</f>
        <v>9</v>
      </c>
      <c r="AD18" s="49"/>
      <c r="AE18" s="49"/>
      <c r="AF18" s="49"/>
      <c r="AG18" s="49">
        <f t="shared" si="1"/>
        <v>5</v>
      </c>
      <c r="AH18" s="49"/>
      <c r="AI18" s="49"/>
      <c r="AJ18" s="49"/>
      <c r="AK18" s="49">
        <f>AC18-AG18</f>
        <v>4</v>
      </c>
      <c r="AM18" s="92">
        <v>11</v>
      </c>
      <c r="AN18" s="96"/>
      <c r="AO18" s="94"/>
      <c r="AP18" s="94"/>
      <c r="AQ18" s="94"/>
      <c r="AT18">
        <f>AK79</f>
        <v>3</v>
      </c>
      <c r="AU18">
        <f>AK80</f>
        <v>5</v>
      </c>
      <c r="AV18">
        <f>AK81</f>
        <v>6</v>
      </c>
      <c r="AW18">
        <f>AK82</f>
        <v>8</v>
      </c>
      <c r="AX18">
        <f>AK83</f>
        <v>2</v>
      </c>
      <c r="AY18">
        <f t="shared" si="0"/>
        <v>24</v>
      </c>
    </row>
    <row r="19" spans="1:51" ht="15.75" thickBot="1">
      <c r="A19" s="49"/>
      <c r="B19" s="63"/>
      <c r="C19" s="49">
        <f>HLOOKUP('Revisión Simce'!C12,'Revisión Simce'!$BH$13:$CQ$46,4,TRUE)</f>
        <v>1</v>
      </c>
      <c r="D19" s="49">
        <f>HLOOKUP('Revisión Simce'!D12,'Revisión Simce'!$BH$13:$CQ$46,4,TRUE)</f>
        <v>1</v>
      </c>
      <c r="E19" s="49">
        <f>HLOOKUP('Revisión Simce'!E12,'Revisión Simce'!$BH$13:$CQ$46,4,TRUE)</f>
        <v>0</v>
      </c>
      <c r="F19" s="49">
        <f>HLOOKUP('Revisión Simce'!F12,'Revisión Simce'!$BH$13:$CQ$46,4,TRUE)</f>
        <v>1</v>
      </c>
      <c r="G19" s="49">
        <f>HLOOKUP('Revisión Simce'!G12,'Revisión Simce'!$BH$13:$CQ$46,4,TRUE)</f>
        <v>0</v>
      </c>
      <c r="H19" s="88" t="e">
        <f>HLOOKUP('Revisión Simce'!H12,'Revisión Simce'!$BH$13:$CQ$46,4,TRUE)</f>
        <v>#N/A</v>
      </c>
      <c r="I19" s="88" t="e">
        <f>HLOOKUP('Revisión Simce'!I12,'Revisión Simce'!$BH$13:$CQ$46,4,TRUE)</f>
        <v>#N/A</v>
      </c>
      <c r="J19" s="88" t="e">
        <f>HLOOKUP('Revisión Simce'!J12,'Revisión Simce'!$BH$13:$CQ$46,4,TRUE)</f>
        <v>#N/A</v>
      </c>
      <c r="K19" s="88" t="e">
        <f>HLOOKUP('Revisión Simce'!K12,'Revisión Simce'!$BH$13:$CQ$46,4,TRUE)</f>
        <v>#N/A</v>
      </c>
      <c r="L19" s="88" t="e">
        <f>HLOOKUP('Revisión Simce'!L12,'Revisión Simce'!$BH$13:$CQ$46,4,TRUE)</f>
        <v>#N/A</v>
      </c>
      <c r="M19" s="88" t="e">
        <f>HLOOKUP('Revisión Simce'!M12,'Revisión Simce'!$BH$13:$CQ$46,4,TRUE)</f>
        <v>#N/A</v>
      </c>
      <c r="N19" s="88" t="e">
        <f>HLOOKUP('Revisión Simce'!N12,'Revisión Simce'!$BH$13:$CQ$46,4,TRUE)</f>
        <v>#N/A</v>
      </c>
      <c r="O19" s="88" t="e">
        <f>HLOOKUP('Revisión Simce'!O12,'Revisión Simce'!$BH$13:$CQ$46,4,TRUE)</f>
        <v>#N/A</v>
      </c>
      <c r="P19" s="88" t="e">
        <f>HLOOKUP('Revisión Simce'!P12,'Revisión Simce'!$BH$13:$CQ$46,4,TRUE)</f>
        <v>#N/A</v>
      </c>
      <c r="Q19" s="88" t="e">
        <f>HLOOKUP('Revisión Simce'!Q12,'Revisión Simce'!$BH$13:$CQ$46,4,TRUE)</f>
        <v>#N/A</v>
      </c>
      <c r="R19" s="88" t="e">
        <f>HLOOKUP('Revisión Simce'!R12,'Revisión Simce'!$BH$13:$CQ$46,4,TRUE)</f>
        <v>#N/A</v>
      </c>
      <c r="S19" s="88" t="e">
        <f>HLOOKUP('Revisión Simce'!S12,'Revisión Simce'!$BH$13:$CQ$46,4,TRUE)</f>
        <v>#N/A</v>
      </c>
      <c r="T19" s="88" t="e">
        <f>HLOOKUP('Revisión Simce'!T12,'Revisión Simce'!$BH$13:$CQ$46,4,TRUE)</f>
        <v>#N/A</v>
      </c>
      <c r="U19" s="88" t="e">
        <f>HLOOKUP('Revisión Simce'!U12,'Revisión Simce'!$BH$13:$CQ$46,4,TRUE)</f>
        <v>#N/A</v>
      </c>
      <c r="V19" s="88" t="e">
        <f>HLOOKUP('Revisión Simce'!V12,'Revisión Simce'!$BH$13:$CQ$46,4,TRUE)</f>
        <v>#N/A</v>
      </c>
      <c r="W19" s="88" t="e">
        <f>HLOOKUP('Revisión Simce'!W12,'Revisión Simce'!$BH$13:$CQ$46,4,TRUE)</f>
        <v>#N/A</v>
      </c>
      <c r="X19" s="88" t="e">
        <f>HLOOKUP('Revisión Simce'!X12,'Revisión Simce'!$BH$13:$CQ$46,4,TRUE)</f>
        <v>#N/A</v>
      </c>
      <c r="Y19" s="88" t="e">
        <f>HLOOKUP('Revisión Simce'!Y12,'Revisión Simce'!$BH$13:$CQ$46,4,TRUE)</f>
        <v>#N/A</v>
      </c>
      <c r="Z19" s="89"/>
      <c r="AA19" s="89"/>
      <c r="AB19" s="89"/>
      <c r="AC19" s="49">
        <f>COUNT(C19:Y19)</f>
        <v>5</v>
      </c>
      <c r="AD19" s="49"/>
      <c r="AE19" s="49"/>
      <c r="AF19" s="49"/>
      <c r="AG19" s="49">
        <f>COUNTIF(C19:Y19,"=0")</f>
        <v>2</v>
      </c>
      <c r="AH19" s="49"/>
      <c r="AI19" s="49"/>
      <c r="AJ19" s="49"/>
      <c r="AK19" s="49">
        <f>AC19-AG19</f>
        <v>3</v>
      </c>
      <c r="AM19" s="92"/>
      <c r="AN19" s="96"/>
      <c r="AO19" s="94"/>
      <c r="AP19" s="94"/>
      <c r="AQ19" s="94"/>
      <c r="AY19">
        <f t="shared" si="0"/>
        <v>0</v>
      </c>
    </row>
    <row r="20" spans="1:51" ht="15.75" thickBot="1">
      <c r="A20" s="89"/>
      <c r="B20" s="99" t="s">
        <v>59</v>
      </c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  <c r="AA20" s="100"/>
      <c r="AB20" s="100"/>
      <c r="AC20" s="100">
        <f>SUM(AC15:AC18)</f>
        <v>25</v>
      </c>
      <c r="AD20" s="100">
        <f>SUM(AD15:AD18)</f>
        <v>0</v>
      </c>
      <c r="AE20" s="100">
        <f>SUM(AE15:AE18)</f>
        <v>0</v>
      </c>
      <c r="AF20" s="100">
        <f>SUM(AF15:AF18)</f>
        <v>0</v>
      </c>
      <c r="AG20" s="100">
        <f>SUM(AG15:AG18)</f>
        <v>12</v>
      </c>
      <c r="AH20" s="100"/>
      <c r="AI20" s="100"/>
      <c r="AJ20" s="100"/>
      <c r="AK20" s="100">
        <f>SUM(AK15:AK18)</f>
        <v>13</v>
      </c>
      <c r="AM20" s="92">
        <v>12</v>
      </c>
      <c r="AN20" s="96"/>
      <c r="AO20" s="94"/>
      <c r="AP20" s="94"/>
      <c r="AQ20" s="94"/>
      <c r="AR20" s="94"/>
      <c r="AS20" s="92"/>
      <c r="AT20">
        <f>AK86</f>
        <v>2</v>
      </c>
      <c r="AU20" s="92">
        <f>AK87</f>
        <v>3</v>
      </c>
      <c r="AV20" s="92">
        <f>AK88</f>
        <v>4</v>
      </c>
      <c r="AW20" s="92">
        <f>AK89</f>
        <v>2</v>
      </c>
      <c r="AX20" s="92">
        <f>AK90</f>
        <v>2</v>
      </c>
      <c r="AY20">
        <f t="shared" si="0"/>
        <v>13</v>
      </c>
    </row>
    <row r="21" spans="1:51" ht="15">
      <c r="A21" s="160">
        <f>AN9</f>
        <v>0</v>
      </c>
      <c r="B21" s="160">
        <v>4</v>
      </c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06"/>
      <c r="AD21" s="106"/>
      <c r="AE21" s="106"/>
      <c r="AF21" s="106"/>
      <c r="AG21" s="106"/>
      <c r="AH21" s="106"/>
      <c r="AI21" s="106"/>
      <c r="AJ21" s="106"/>
      <c r="AK21" s="106"/>
      <c r="AL21">
        <v>3</v>
      </c>
      <c r="AM21" s="92">
        <v>13</v>
      </c>
      <c r="AN21" s="96"/>
      <c r="AR21" s="94"/>
      <c r="AS21" s="92"/>
      <c r="AT21">
        <f>AK93</f>
        <v>2</v>
      </c>
      <c r="AU21" s="92">
        <f>AK94</f>
        <v>5</v>
      </c>
      <c r="AV21" s="92">
        <f>AK95</f>
        <v>4</v>
      </c>
      <c r="AW21" s="92">
        <f>AK96</f>
        <v>5</v>
      </c>
      <c r="AX21" s="92">
        <f>AK97</f>
        <v>1</v>
      </c>
      <c r="AY21">
        <f t="shared" si="0"/>
        <v>17</v>
      </c>
    </row>
    <row r="22" spans="1:51" ht="15">
      <c r="A22" s="15"/>
      <c r="B22" s="85" t="s">
        <v>55</v>
      </c>
      <c r="C22" s="15">
        <f>HLOOKUP('Revisión Simce'!C8,'Revisión Simce'!$BH$13:$CQ$46,5,TRUE)</f>
        <v>0</v>
      </c>
      <c r="D22" s="15">
        <f>HLOOKUP('Revisión Simce'!D8,'Revisión Simce'!$BH$13:$CQ$46,5,TRUE)</f>
        <v>0</v>
      </c>
      <c r="E22" s="15">
        <f>HLOOKUP('Revisión Simce'!E8,'Revisión Simce'!$BH$13:$CQ$46,5,TRUE)</f>
        <v>0</v>
      </c>
      <c r="F22" s="15" t="e">
        <f>HLOOKUP('Revisión Simce'!F8,'Revisión Simce'!$BH$13:$CQ$46,5,TRUE)</f>
        <v>#N/A</v>
      </c>
      <c r="G22" s="15" t="e">
        <f>HLOOKUP('Revisión Simce'!G8,'Revisión Simce'!$BH$13:$CQ$46,5,TRUE)</f>
        <v>#N/A</v>
      </c>
      <c r="H22" s="15" t="e">
        <f>HLOOKUP('Revisión Simce'!H8,'Revisión Simce'!$BH$13:$CQ$46,5,TRUE)</f>
        <v>#N/A</v>
      </c>
      <c r="I22" s="15" t="e">
        <f>HLOOKUP('Revisión Simce'!I8,'Revisión Simce'!$BH$13:$CQ$46,5,TRUE)</f>
        <v>#N/A</v>
      </c>
      <c r="J22" s="15" t="e">
        <f>HLOOKUP('Revisión Simce'!J8,'Revisión Simce'!$BH$13:$CQ$46,5,TRUE)</f>
        <v>#N/A</v>
      </c>
      <c r="K22" s="15" t="e">
        <f>HLOOKUP('Revisión Simce'!K8,'Revisión Simce'!$BH$13:$CQ$46,5,TRUE)</f>
        <v>#N/A</v>
      </c>
      <c r="L22" s="15" t="e">
        <f>HLOOKUP('Revisión Simce'!L8,'Revisión Simce'!$BH$13:$CQ$46,5,TRUE)</f>
        <v>#N/A</v>
      </c>
      <c r="M22" s="15" t="e">
        <f>HLOOKUP('Revisión Simce'!M8,'Revisión Simce'!$BH$13:$CQ$46,5,TRUE)</f>
        <v>#N/A</v>
      </c>
      <c r="N22" s="15" t="e">
        <f>HLOOKUP('Revisión Simce'!N8,'Revisión Simce'!$BH$13:$CQ$46,5,TRUE)</f>
        <v>#N/A</v>
      </c>
      <c r="O22" s="15" t="e">
        <f>HLOOKUP('Revisión Simce'!O8,'Revisión Simce'!$BH$13:$CQ$46,5,TRUE)</f>
        <v>#N/A</v>
      </c>
      <c r="P22" s="15" t="e">
        <f>HLOOKUP('Revisión Simce'!P8,'Revisión Simce'!$BH$13:$CQ$46,5,TRUE)</f>
        <v>#N/A</v>
      </c>
      <c r="Q22" s="15" t="e">
        <f>HLOOKUP('Revisión Simce'!Q8,'Revisión Simce'!$BH$13:$CQ$46,5,TRUE)</f>
        <v>#N/A</v>
      </c>
      <c r="R22" s="15" t="e">
        <f>HLOOKUP('Revisión Simce'!R8,'Revisión Simce'!$BH$13:$CQ$46,5,TRUE)</f>
        <v>#N/A</v>
      </c>
      <c r="S22" s="15" t="e">
        <f>HLOOKUP('Revisión Simce'!S8,'Revisión Simce'!$BH$13:$CQ$46,5,TRUE)</f>
        <v>#N/A</v>
      </c>
      <c r="T22" s="15" t="e">
        <f>HLOOKUP('Revisión Simce'!T8,'Revisión Simce'!$BH$13:$CQ$46,5,TRUE)</f>
        <v>#N/A</v>
      </c>
      <c r="U22" s="15" t="e">
        <f>HLOOKUP('Revisión Simce'!U8,'Revisión Simce'!$BH$13:$CQ$46,5,TRUE)</f>
        <v>#N/A</v>
      </c>
      <c r="V22" s="15" t="e">
        <f>HLOOKUP('Revisión Simce'!V8,'Revisión Simce'!$BH$13:$CQ$46,5,TRUE)</f>
        <v>#N/A</v>
      </c>
      <c r="W22" s="15" t="e">
        <f>HLOOKUP('Revisión Simce'!W8,'Revisión Simce'!$BH$13:$CQ$46,5,TRUE)</f>
        <v>#N/A</v>
      </c>
      <c r="X22" s="15" t="e">
        <f>HLOOKUP('Revisión Simce'!X8,'Revisión Simce'!$BH$13:$CQ$46,5,TRUE)</f>
        <v>#N/A</v>
      </c>
      <c r="Y22" s="15" t="e">
        <f>HLOOKUP('Revisión Simce'!Y8,'Revisión Simce'!$BH$13:$CQ$46,5,TRUE)</f>
        <v>#N/A</v>
      </c>
      <c r="Z22" s="15"/>
      <c r="AA22" s="15"/>
      <c r="AB22" s="15"/>
      <c r="AC22" s="106">
        <f>COUNT(C22:Y22)</f>
        <v>3</v>
      </c>
      <c r="AD22" s="106"/>
      <c r="AE22" s="106"/>
      <c r="AF22" s="106"/>
      <c r="AG22" s="106">
        <f t="shared" si="1"/>
        <v>3</v>
      </c>
      <c r="AH22" s="106"/>
      <c r="AI22" s="106"/>
      <c r="AJ22" s="106"/>
      <c r="AK22" s="106">
        <f>AC22-AG22</f>
        <v>0</v>
      </c>
      <c r="AM22" s="92">
        <v>14</v>
      </c>
      <c r="AN22" s="96"/>
      <c r="AO22" s="94"/>
      <c r="AP22" s="94"/>
      <c r="AQ22" s="94"/>
      <c r="AR22" s="94"/>
      <c r="AS22" s="92"/>
      <c r="AT22">
        <f>AK100</f>
        <v>3</v>
      </c>
      <c r="AU22" s="92">
        <f>AK101</f>
        <v>4</v>
      </c>
      <c r="AV22" s="92">
        <f>AK102</f>
        <v>3</v>
      </c>
      <c r="AW22" s="92">
        <f>AK103</f>
        <v>2</v>
      </c>
      <c r="AX22" s="92">
        <f>AK104</f>
        <v>0</v>
      </c>
      <c r="AY22">
        <f t="shared" si="0"/>
        <v>12</v>
      </c>
    </row>
    <row r="23" spans="1:51" ht="15">
      <c r="A23" s="15"/>
      <c r="B23" s="85" t="s">
        <v>56</v>
      </c>
      <c r="C23" s="15">
        <f>HLOOKUP('Revisión Simce'!C9,'Revisión Simce'!$BH$13:$CQ$46,5,TRUE)</f>
        <v>0</v>
      </c>
      <c r="D23" s="15">
        <f>HLOOKUP('Revisión Simce'!D9,'Revisión Simce'!$BH$13:$CQ$46,5,TRUE)</f>
        <v>0</v>
      </c>
      <c r="E23" s="15">
        <f>HLOOKUP('Revisión Simce'!E9,'Revisión Simce'!$BH$13:$CQ$46,5,TRUE)</f>
        <v>0</v>
      </c>
      <c r="F23" s="15">
        <f>HLOOKUP('Revisión Simce'!F9,'Revisión Simce'!$BH$13:$CQ$46,5,TRUE)</f>
        <v>0</v>
      </c>
      <c r="G23" s="15">
        <f>HLOOKUP('Revisión Simce'!G9,'Revisión Simce'!$BH$13:$CQ$46,5,TRUE)</f>
        <v>0</v>
      </c>
      <c r="H23" s="15">
        <f>HLOOKUP('Revisión Simce'!H9,'Revisión Simce'!$BH$13:$CQ$46,5,TRUE)</f>
        <v>0</v>
      </c>
      <c r="I23" s="15" t="e">
        <f>HLOOKUP('Revisión Simce'!I9,'Revisión Simce'!$BH$13:$CQ$46,5,TRUE)</f>
        <v>#N/A</v>
      </c>
      <c r="J23" s="15" t="e">
        <f>HLOOKUP('Revisión Simce'!J9,'Revisión Simce'!$BH$13:$CQ$46,5,TRUE)</f>
        <v>#N/A</v>
      </c>
      <c r="K23" s="15" t="e">
        <f>HLOOKUP('Revisión Simce'!K9,'Revisión Simce'!$BH$13:$CQ$46,5,TRUE)</f>
        <v>#N/A</v>
      </c>
      <c r="L23" s="15" t="e">
        <f>HLOOKUP('Revisión Simce'!L9,'Revisión Simce'!$BH$13:$CQ$46,5,TRUE)</f>
        <v>#N/A</v>
      </c>
      <c r="M23" s="15" t="e">
        <f>HLOOKUP('Revisión Simce'!M9,'Revisión Simce'!$BH$13:$CQ$46,5,TRUE)</f>
        <v>#N/A</v>
      </c>
      <c r="N23" s="15" t="e">
        <f>HLOOKUP('Revisión Simce'!N9,'Revisión Simce'!$BH$13:$CQ$46,5,TRUE)</f>
        <v>#N/A</v>
      </c>
      <c r="O23" s="15" t="e">
        <f>HLOOKUP('Revisión Simce'!O9,'Revisión Simce'!$BH$13:$CQ$46,5,TRUE)</f>
        <v>#N/A</v>
      </c>
      <c r="P23" s="15" t="e">
        <f>HLOOKUP('Revisión Simce'!P9,'Revisión Simce'!$BH$13:$CQ$46,5,TRUE)</f>
        <v>#N/A</v>
      </c>
      <c r="Q23" s="15" t="e">
        <f>HLOOKUP('Revisión Simce'!Q9,'Revisión Simce'!$BH$13:$CQ$46,5,TRUE)</f>
        <v>#N/A</v>
      </c>
      <c r="R23" s="15" t="e">
        <f>HLOOKUP('Revisión Simce'!R9,'Revisión Simce'!$BH$13:$CQ$46,5,TRUE)</f>
        <v>#N/A</v>
      </c>
      <c r="S23" s="15" t="e">
        <f>HLOOKUP('Revisión Simce'!S9,'Revisión Simce'!$BH$13:$CQ$46,5,TRUE)</f>
        <v>#N/A</v>
      </c>
      <c r="T23" s="15" t="e">
        <f>HLOOKUP('Revisión Simce'!T9,'Revisión Simce'!$BH$13:$CQ$46,5,TRUE)</f>
        <v>#N/A</v>
      </c>
      <c r="U23" s="15" t="e">
        <f>HLOOKUP('Revisión Simce'!U9,'Revisión Simce'!$BH$13:$CQ$46,5,TRUE)</f>
        <v>#N/A</v>
      </c>
      <c r="V23" s="15" t="e">
        <f>HLOOKUP('Revisión Simce'!V9,'Revisión Simce'!$BH$13:$CQ$46,5,TRUE)</f>
        <v>#N/A</v>
      </c>
      <c r="W23" s="15" t="e">
        <f>HLOOKUP('Revisión Simce'!W9,'Revisión Simce'!$BH$13:$CQ$46,5,TRUE)</f>
        <v>#N/A</v>
      </c>
      <c r="X23" s="15" t="e">
        <f>HLOOKUP('Revisión Simce'!X9,'Revisión Simce'!$BH$13:$CQ$46,5,TRUE)</f>
        <v>#N/A</v>
      </c>
      <c r="Y23" s="15" t="e">
        <f>HLOOKUP('Revisión Simce'!Y9,'Revisión Simce'!$BH$13:$CQ$46,5,TRUE)</f>
        <v>#N/A</v>
      </c>
      <c r="Z23" s="15"/>
      <c r="AA23" s="15"/>
      <c r="AB23" s="15"/>
      <c r="AC23" s="106">
        <f>COUNT(C23:Y23)</f>
        <v>6</v>
      </c>
      <c r="AD23" s="106"/>
      <c r="AE23" s="106"/>
      <c r="AF23" s="106"/>
      <c r="AG23" s="106">
        <f t="shared" si="1"/>
        <v>6</v>
      </c>
      <c r="AH23" s="106"/>
      <c r="AI23" s="106"/>
      <c r="AJ23" s="106"/>
      <c r="AK23" s="106">
        <f>AC23-AG23</f>
        <v>0</v>
      </c>
      <c r="AM23" s="92">
        <v>15</v>
      </c>
      <c r="AN23" s="96"/>
      <c r="AO23" s="94"/>
      <c r="AP23" s="94"/>
      <c r="AQ23" s="94"/>
      <c r="AR23" s="94"/>
      <c r="AS23" s="92"/>
      <c r="AT23">
        <f>AK107</f>
        <v>1</v>
      </c>
      <c r="AU23" s="92">
        <f>AK108</f>
        <v>2</v>
      </c>
      <c r="AV23" s="92">
        <f>AK109</f>
        <v>2</v>
      </c>
      <c r="AW23" s="92">
        <f>AK110</f>
        <v>1</v>
      </c>
      <c r="AX23" s="92">
        <f>AK111</f>
        <v>1</v>
      </c>
      <c r="AY23">
        <f t="shared" si="0"/>
        <v>7</v>
      </c>
    </row>
    <row r="24" spans="1:51" ht="15">
      <c r="A24" s="15"/>
      <c r="B24" s="85" t="s">
        <v>57</v>
      </c>
      <c r="C24" s="15">
        <f>HLOOKUP('Revisión Simce'!C10,'Revisión Simce'!$BH$13:$CQ$46,5,TRUE)</f>
        <v>0</v>
      </c>
      <c r="D24" s="15">
        <f>HLOOKUP('Revisión Simce'!D10,'Revisión Simce'!$BH$13:$CQ$46,5,TRUE)</f>
        <v>0</v>
      </c>
      <c r="E24" s="15">
        <f>HLOOKUP('Revisión Simce'!E10,'Revisión Simce'!$BH$13:$CQ$46,5,TRUE)</f>
        <v>0</v>
      </c>
      <c r="F24" s="15">
        <f>HLOOKUP('Revisión Simce'!F10,'Revisión Simce'!$BH$13:$CQ$46,5,TRUE)</f>
        <v>0</v>
      </c>
      <c r="G24" s="15">
        <f>HLOOKUP('Revisión Simce'!G10,'Revisión Simce'!$BH$13:$CQ$46,5,TRUE)</f>
        <v>0</v>
      </c>
      <c r="H24" s="15">
        <f>HLOOKUP('Revisión Simce'!H10,'Revisión Simce'!$BH$13:$CQ$46,5,TRUE)</f>
        <v>0</v>
      </c>
      <c r="I24" s="15">
        <f>HLOOKUP('Revisión Simce'!I10,'Revisión Simce'!$BH$13:$CQ$46,5,TRUE)</f>
        <v>0</v>
      </c>
      <c r="J24" s="15" t="e">
        <f>HLOOKUP('Revisión Simce'!J10,'Revisión Simce'!$BH$13:$CQ$46,5,TRUE)</f>
        <v>#N/A</v>
      </c>
      <c r="K24" s="15" t="e">
        <f>HLOOKUP('Revisión Simce'!K10,'Revisión Simce'!$BH$13:$CQ$46,5,TRUE)</f>
        <v>#N/A</v>
      </c>
      <c r="L24" s="15" t="e">
        <f>HLOOKUP('Revisión Simce'!L10,'Revisión Simce'!$BH$13:$CQ$46,5,TRUE)</f>
        <v>#N/A</v>
      </c>
      <c r="M24" s="15" t="e">
        <f>HLOOKUP('Revisión Simce'!M10,'Revisión Simce'!$BH$13:$CQ$46,5,TRUE)</f>
        <v>#N/A</v>
      </c>
      <c r="N24" s="15" t="e">
        <f>HLOOKUP('Revisión Simce'!N10,'Revisión Simce'!$BH$13:$CQ$46,5,TRUE)</f>
        <v>#N/A</v>
      </c>
      <c r="O24" s="15" t="e">
        <f>HLOOKUP('Revisión Simce'!O10,'Revisión Simce'!$BH$13:$CQ$46,5,TRUE)</f>
        <v>#N/A</v>
      </c>
      <c r="P24" s="15" t="e">
        <f>HLOOKUP('Revisión Simce'!P10,'Revisión Simce'!$BH$13:$CQ$46,5,TRUE)</f>
        <v>#N/A</v>
      </c>
      <c r="Q24" s="15" t="e">
        <f>HLOOKUP('Revisión Simce'!Q10,'Revisión Simce'!$BH$13:$CQ$46,5,TRUE)</f>
        <v>#N/A</v>
      </c>
      <c r="R24" s="15" t="e">
        <f>HLOOKUP('Revisión Simce'!R10,'Revisión Simce'!$BH$13:$CQ$46,5,TRUE)</f>
        <v>#N/A</v>
      </c>
      <c r="S24" s="15" t="e">
        <f>HLOOKUP('Revisión Simce'!S10,'Revisión Simce'!$BH$13:$CQ$46,5,TRUE)</f>
        <v>#N/A</v>
      </c>
      <c r="T24" s="15" t="e">
        <f>HLOOKUP('Revisión Simce'!T10,'Revisión Simce'!$BH$13:$CQ$46,5,TRUE)</f>
        <v>#N/A</v>
      </c>
      <c r="U24" s="15" t="e">
        <f>HLOOKUP('Revisión Simce'!U10,'Revisión Simce'!$BH$13:$CQ$46,5,TRUE)</f>
        <v>#N/A</v>
      </c>
      <c r="V24" s="15" t="e">
        <f>HLOOKUP('Revisión Simce'!V10,'Revisión Simce'!$BH$13:$CQ$46,5,TRUE)</f>
        <v>#N/A</v>
      </c>
      <c r="W24" s="15" t="e">
        <f>HLOOKUP('Revisión Simce'!W10,'Revisión Simce'!$BH$13:$CQ$46,5,TRUE)</f>
        <v>#N/A</v>
      </c>
      <c r="X24" s="15" t="e">
        <f>HLOOKUP('Revisión Simce'!X10,'Revisión Simce'!$BH$13:$CQ$46,5,TRUE)</f>
        <v>#N/A</v>
      </c>
      <c r="Y24" s="15" t="e">
        <f>HLOOKUP('Revisión Simce'!Y10,'Revisión Simce'!$BH$13:$CQ$46,5,TRUE)</f>
        <v>#N/A</v>
      </c>
      <c r="Z24" s="15"/>
      <c r="AA24" s="15"/>
      <c r="AB24" s="15"/>
      <c r="AC24" s="106">
        <f>COUNT(C24:Y24)</f>
        <v>7</v>
      </c>
      <c r="AD24" s="106"/>
      <c r="AE24" s="106"/>
      <c r="AF24" s="106"/>
      <c r="AG24" s="106">
        <f t="shared" si="1"/>
        <v>7</v>
      </c>
      <c r="AH24" s="106"/>
      <c r="AI24" s="106"/>
      <c r="AJ24" s="106"/>
      <c r="AK24" s="106">
        <f>AC24-AG24</f>
        <v>0</v>
      </c>
      <c r="AM24" s="92">
        <v>16</v>
      </c>
      <c r="AN24" s="96"/>
      <c r="AO24" s="94"/>
      <c r="AP24" s="94"/>
      <c r="AQ24" s="94"/>
      <c r="AR24" s="94"/>
      <c r="AS24" s="92"/>
      <c r="AT24">
        <f>AK114</f>
        <v>3</v>
      </c>
      <c r="AU24" s="92">
        <f>AK115</f>
        <v>1</v>
      </c>
      <c r="AV24" s="92">
        <f>AK116</f>
        <v>4</v>
      </c>
      <c r="AW24" s="92">
        <f>AK117</f>
        <v>8</v>
      </c>
      <c r="AX24" s="92">
        <f>AK118</f>
        <v>2</v>
      </c>
      <c r="AY24">
        <f t="shared" si="0"/>
        <v>18</v>
      </c>
    </row>
    <row r="25" spans="1:51" ht="15">
      <c r="A25" s="15"/>
      <c r="B25" s="109" t="s">
        <v>58</v>
      </c>
      <c r="C25" s="106">
        <f>HLOOKUP('Revisión Simce'!C11,'Revisión Simce'!$BH$13:$CQ$46,5,TRUE)</f>
        <v>0</v>
      </c>
      <c r="D25" s="106">
        <f>HLOOKUP('Revisión Simce'!D11,'Revisión Simce'!$BH$13:$CQ$46,5,TRUE)</f>
        <v>0</v>
      </c>
      <c r="E25" s="106">
        <f>HLOOKUP('Revisión Simce'!E11,'Revisión Simce'!$BH$13:$CQ$46,5,TRUE)</f>
        <v>0</v>
      </c>
      <c r="F25" s="106">
        <f>HLOOKUP('Revisión Simce'!F11,'Revisión Simce'!$BH$13:$CQ$46,5,TRUE)</f>
        <v>0</v>
      </c>
      <c r="G25" s="106">
        <f>HLOOKUP('Revisión Simce'!G11,'Revisión Simce'!$BH$13:$CQ$46,5,TRUE)</f>
        <v>0</v>
      </c>
      <c r="H25" s="106">
        <f>HLOOKUP('Revisión Simce'!H11,'Revisión Simce'!$BH$13:$CQ$46,5,TRUE)</f>
        <v>0</v>
      </c>
      <c r="I25" s="106">
        <f>HLOOKUP('Revisión Simce'!I11,'Revisión Simce'!$BH$13:$CQ$46,5,TRUE)</f>
        <v>0</v>
      </c>
      <c r="J25" s="106">
        <f>HLOOKUP('Revisión Simce'!J11,'Revisión Simce'!$BH$13:$CQ$46,5,TRUE)</f>
        <v>0</v>
      </c>
      <c r="K25" s="106">
        <f>HLOOKUP('Revisión Simce'!K11,'Revisión Simce'!$BH$13:$CQ$46,5,TRUE)</f>
        <v>0</v>
      </c>
      <c r="L25" s="106" t="e">
        <f>HLOOKUP('Revisión Simce'!L11,'Revisión Simce'!$BH$13:$CQ$46,5,TRUE)</f>
        <v>#N/A</v>
      </c>
      <c r="M25" s="106" t="e">
        <f>HLOOKUP('Revisión Simce'!M11,'Revisión Simce'!$BH$13:$CQ$46,5,TRUE)</f>
        <v>#N/A</v>
      </c>
      <c r="N25" s="106" t="e">
        <f>HLOOKUP('Revisión Simce'!N11,'Revisión Simce'!$BH$13:$CQ$46,5,TRUE)</f>
        <v>#N/A</v>
      </c>
      <c r="O25" s="106" t="e">
        <f>HLOOKUP('Revisión Simce'!O11,'Revisión Simce'!$BH$13:$CQ$46,5,TRUE)</f>
        <v>#N/A</v>
      </c>
      <c r="P25" s="106" t="e">
        <f>HLOOKUP('Revisión Simce'!P11,'Revisión Simce'!$BH$13:$CQ$46,5,TRUE)</f>
        <v>#N/A</v>
      </c>
      <c r="Q25" s="106" t="e">
        <f>HLOOKUP('Revisión Simce'!Q11,'Revisión Simce'!$BH$13:$CQ$46,5,TRUE)</f>
        <v>#N/A</v>
      </c>
      <c r="R25" s="106" t="e">
        <f>HLOOKUP('Revisión Simce'!R11,'Revisión Simce'!$BH$13:$CQ$46,5,TRUE)</f>
        <v>#N/A</v>
      </c>
      <c r="S25" s="106" t="e">
        <f>HLOOKUP('Revisión Simce'!S11,'Revisión Simce'!$BH$13:$CQ$46,5,TRUE)</f>
        <v>#N/A</v>
      </c>
      <c r="T25" s="106" t="e">
        <f>HLOOKUP('Revisión Simce'!T11,'Revisión Simce'!$BH$13:$CQ$46,5,TRUE)</f>
        <v>#N/A</v>
      </c>
      <c r="U25" s="106" t="e">
        <f>HLOOKUP('Revisión Simce'!U11,'Revisión Simce'!$BH$13:$CQ$46,5,TRUE)</f>
        <v>#N/A</v>
      </c>
      <c r="V25" s="106" t="e">
        <f>HLOOKUP('Revisión Simce'!V11,'Revisión Simce'!$BH$13:$CQ$46,5,TRUE)</f>
        <v>#N/A</v>
      </c>
      <c r="W25" s="106" t="e">
        <f>HLOOKUP('Revisión Simce'!W11,'Revisión Simce'!$BH$13:$CQ$46,5,TRUE)</f>
        <v>#N/A</v>
      </c>
      <c r="X25" s="106" t="e">
        <f>HLOOKUP('Revisión Simce'!X11,'Revisión Simce'!$BH$13:$CQ$46,5,TRUE)</f>
        <v>#N/A</v>
      </c>
      <c r="Y25" s="106" t="e">
        <f>HLOOKUP('Revisión Simce'!Y11,'Revisión Simce'!$BH$13:$CQ$46,5,TRUE)</f>
        <v>#N/A</v>
      </c>
      <c r="Z25" s="106"/>
      <c r="AA25" s="106"/>
      <c r="AB25" s="106"/>
      <c r="AC25" s="106">
        <f>COUNT(C25:Y25)</f>
        <v>9</v>
      </c>
      <c r="AD25" s="106"/>
      <c r="AE25" s="106"/>
      <c r="AF25" s="106"/>
      <c r="AG25" s="106">
        <f t="shared" si="1"/>
        <v>9</v>
      </c>
      <c r="AH25" s="106"/>
      <c r="AI25" s="106"/>
      <c r="AJ25" s="106"/>
      <c r="AK25" s="106">
        <f>AC25-AG25</f>
        <v>0</v>
      </c>
      <c r="AM25" s="92">
        <v>17</v>
      </c>
      <c r="AN25" s="96"/>
      <c r="AO25" s="94"/>
      <c r="AP25" s="94"/>
      <c r="AQ25" s="94"/>
      <c r="AR25" s="94"/>
      <c r="AS25" s="92"/>
      <c r="AT25">
        <f>AK121</f>
        <v>3</v>
      </c>
      <c r="AU25" s="92">
        <f>AK122</f>
        <v>3</v>
      </c>
      <c r="AV25" s="92">
        <f>AK123</f>
        <v>3</v>
      </c>
      <c r="AW25" s="92">
        <f>AK124</f>
        <v>5</v>
      </c>
      <c r="AX25" s="92">
        <f>AK125</f>
        <v>2</v>
      </c>
      <c r="AY25">
        <f t="shared" si="0"/>
        <v>16</v>
      </c>
    </row>
    <row r="26" spans="1:51" ht="15">
      <c r="A26" s="15"/>
      <c r="B26" s="109"/>
      <c r="C26" s="106">
        <f>HLOOKUP('Revisión Simce'!C12,'Revisión Simce'!$BH$13:$CQ$46,5,TRUE)</f>
        <v>0</v>
      </c>
      <c r="D26" s="106">
        <f>HLOOKUP('Revisión Simce'!D12,'Revisión Simce'!$BH$13:$CQ$46,5,TRUE)</f>
        <v>0</v>
      </c>
      <c r="E26" s="106">
        <f>HLOOKUP('Revisión Simce'!E12,'Revisión Simce'!$BH$13:$CQ$46,5,TRUE)</f>
        <v>0</v>
      </c>
      <c r="F26" s="106">
        <f>HLOOKUP('Revisión Simce'!F12,'Revisión Simce'!$BH$13:$CQ$46,5,TRUE)</f>
        <v>0</v>
      </c>
      <c r="G26" s="106">
        <f>HLOOKUP('Revisión Simce'!G12,'Revisión Simce'!$BH$13:$CQ$46,5,TRUE)</f>
        <v>0</v>
      </c>
      <c r="H26" s="106" t="e">
        <f>HLOOKUP('Revisión Simce'!H12,'Revisión Simce'!$BH$13:$CQ$46,5,TRUE)</f>
        <v>#N/A</v>
      </c>
      <c r="I26" s="106" t="e">
        <f>HLOOKUP('Revisión Simce'!I12,'Revisión Simce'!$BH$13:$CQ$46,5,TRUE)</f>
        <v>#N/A</v>
      </c>
      <c r="J26" s="106" t="e">
        <f>HLOOKUP('Revisión Simce'!J12,'Revisión Simce'!$BH$13:$CQ$46,5,TRUE)</f>
        <v>#N/A</v>
      </c>
      <c r="K26" s="106" t="e">
        <f>HLOOKUP('Revisión Simce'!K12,'Revisión Simce'!$BH$13:$CQ$46,5,TRUE)</f>
        <v>#N/A</v>
      </c>
      <c r="L26" s="106" t="e">
        <f>HLOOKUP('Revisión Simce'!L12,'Revisión Simce'!$BH$13:$CQ$46,5,TRUE)</f>
        <v>#N/A</v>
      </c>
      <c r="M26" s="106" t="e">
        <f>HLOOKUP('Revisión Simce'!M12,'Revisión Simce'!$BH$13:$CQ$46,5,TRUE)</f>
        <v>#N/A</v>
      </c>
      <c r="N26" s="106" t="e">
        <f>HLOOKUP('Revisión Simce'!N12,'Revisión Simce'!$BH$13:$CQ$46,5,TRUE)</f>
        <v>#N/A</v>
      </c>
      <c r="O26" s="106" t="e">
        <f>HLOOKUP('Revisión Simce'!O12,'Revisión Simce'!$BH$13:$CQ$46,5,TRUE)</f>
        <v>#N/A</v>
      </c>
      <c r="P26" s="106" t="e">
        <f>HLOOKUP('Revisión Simce'!P12,'Revisión Simce'!$BH$13:$CQ$46,5,TRUE)</f>
        <v>#N/A</v>
      </c>
      <c r="Q26" s="106" t="e">
        <f>HLOOKUP('Revisión Simce'!Q12,'Revisión Simce'!$BH$13:$CQ$46,5,TRUE)</f>
        <v>#N/A</v>
      </c>
      <c r="R26" s="106" t="e">
        <f>HLOOKUP('Revisión Simce'!R12,'Revisión Simce'!$BH$13:$CQ$46,5,TRUE)</f>
        <v>#N/A</v>
      </c>
      <c r="S26" s="106" t="e">
        <f>HLOOKUP('Revisión Simce'!S12,'Revisión Simce'!$BH$13:$CQ$46,5,TRUE)</f>
        <v>#N/A</v>
      </c>
      <c r="T26" s="106" t="e">
        <f>HLOOKUP('Revisión Simce'!T12,'Revisión Simce'!$BH$13:$CQ$46,5,TRUE)</f>
        <v>#N/A</v>
      </c>
      <c r="U26" s="106" t="e">
        <f>HLOOKUP('Revisión Simce'!U12,'Revisión Simce'!$BH$13:$CQ$46,5,TRUE)</f>
        <v>#N/A</v>
      </c>
      <c r="V26" s="106" t="e">
        <f>HLOOKUP('Revisión Simce'!V12,'Revisión Simce'!$BH$13:$CQ$46,5,TRUE)</f>
        <v>#N/A</v>
      </c>
      <c r="W26" s="106" t="e">
        <f>HLOOKUP('Revisión Simce'!W12,'Revisión Simce'!$BH$13:$CQ$46,5,TRUE)</f>
        <v>#N/A</v>
      </c>
      <c r="X26" s="106" t="e">
        <f>HLOOKUP('Revisión Simce'!X12,'Revisión Simce'!$BH$13:$CQ$46,5,TRUE)</f>
        <v>#N/A</v>
      </c>
      <c r="Y26" s="106" t="e">
        <f>HLOOKUP('Revisión Simce'!Y12,'Revisión Simce'!$BH$13:$CQ$46,5,TRUE)</f>
        <v>#N/A</v>
      </c>
      <c r="Z26" s="106"/>
      <c r="AA26" s="106"/>
      <c r="AB26" s="106"/>
      <c r="AC26" s="106">
        <f>COUNT(C26:Y26)</f>
        <v>5</v>
      </c>
      <c r="AD26" s="106"/>
      <c r="AE26" s="106"/>
      <c r="AF26" s="106"/>
      <c r="AG26" s="106">
        <f>COUNTIF(C26:Y26,"=0")</f>
        <v>5</v>
      </c>
      <c r="AH26" s="106"/>
      <c r="AI26" s="106"/>
      <c r="AJ26" s="106"/>
      <c r="AK26" s="106">
        <f>AC26-AG26</f>
        <v>0</v>
      </c>
      <c r="AM26" s="92"/>
      <c r="AN26" s="96"/>
      <c r="AO26" s="94"/>
      <c r="AP26" s="94"/>
      <c r="AQ26" s="94"/>
      <c r="AR26" s="94"/>
      <c r="AS26" s="92"/>
      <c r="AU26" s="92"/>
      <c r="AV26" s="92"/>
      <c r="AW26" s="92"/>
      <c r="AX26" s="92"/>
      <c r="AY26">
        <f t="shared" si="0"/>
        <v>0</v>
      </c>
    </row>
    <row r="27" spans="1:51" ht="15.75" thickBot="1">
      <c r="A27" s="86"/>
      <c r="B27" s="90" t="s">
        <v>59</v>
      </c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>
        <f>SUM(AC22:AC25)</f>
        <v>25</v>
      </c>
      <c r="AD27" s="91">
        <f>SUM(AD22:AD25)</f>
        <v>0</v>
      </c>
      <c r="AE27" s="91">
        <f>SUM(AE22:AE25)</f>
        <v>0</v>
      </c>
      <c r="AF27" s="91">
        <f>SUM(AF22:AF25)</f>
        <v>0</v>
      </c>
      <c r="AG27" s="91">
        <f>SUM(AG22:AG25)</f>
        <v>25</v>
      </c>
      <c r="AH27" s="91"/>
      <c r="AI27" s="91"/>
      <c r="AJ27" s="91"/>
      <c r="AK27" s="91">
        <f>SUM(AK22:AK25)</f>
        <v>0</v>
      </c>
      <c r="AM27" s="92">
        <v>18</v>
      </c>
      <c r="AN27" s="96"/>
      <c r="AO27" s="94"/>
      <c r="AP27" s="94"/>
      <c r="AQ27" s="94"/>
      <c r="AR27" s="94"/>
      <c r="AS27" s="92"/>
      <c r="AT27">
        <f>AK128</f>
        <v>0</v>
      </c>
      <c r="AU27" s="92">
        <f>AK129</f>
        <v>2</v>
      </c>
      <c r="AV27" s="92">
        <f>AK130</f>
        <v>3</v>
      </c>
      <c r="AW27" s="92">
        <f>AK131</f>
        <v>1</v>
      </c>
      <c r="AX27" s="92">
        <f>AK132</f>
        <v>2</v>
      </c>
      <c r="AY27">
        <f t="shared" si="0"/>
        <v>8</v>
      </c>
    </row>
    <row r="28" spans="1:51" ht="15">
      <c r="A28" s="162">
        <f>AN10</f>
        <v>0</v>
      </c>
      <c r="B28" s="162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9"/>
      <c r="AD28" s="49"/>
      <c r="AE28" s="49"/>
      <c r="AF28" s="49"/>
      <c r="AG28" s="49"/>
      <c r="AH28" s="49"/>
      <c r="AI28" s="49"/>
      <c r="AJ28" s="49"/>
      <c r="AK28" s="49"/>
      <c r="AL28">
        <v>4</v>
      </c>
      <c r="AM28" s="92">
        <v>19</v>
      </c>
      <c r="AN28" s="96"/>
      <c r="AO28" s="94"/>
      <c r="AP28" s="94"/>
      <c r="AQ28" s="94"/>
      <c r="AR28" s="94"/>
      <c r="AS28" s="92"/>
      <c r="AT28">
        <f>AK136</f>
        <v>3</v>
      </c>
      <c r="AU28" s="92">
        <f>AK137</f>
        <v>5</v>
      </c>
      <c r="AV28" s="92">
        <f>AK138</f>
        <v>5</v>
      </c>
      <c r="AW28" s="92">
        <f>AK139</f>
        <v>5</v>
      </c>
      <c r="AX28" s="92">
        <f>AK140</f>
        <v>5</v>
      </c>
      <c r="AY28">
        <f t="shared" si="0"/>
        <v>23</v>
      </c>
    </row>
    <row r="29" spans="2:51" ht="15">
      <c r="B29" s="79" t="s">
        <v>55</v>
      </c>
      <c r="C29" s="45">
        <f>HLOOKUP('Revisión Simce'!C8,'Revisión Simce'!$BH$13:$CQ$46,6,TRUE)</f>
        <v>1</v>
      </c>
      <c r="D29" s="45">
        <f>HLOOKUP('Revisión Simce'!D8,'Revisión Simce'!$BH$13:$CQ$46,6,TRUE)</f>
        <v>1</v>
      </c>
      <c r="E29" s="45">
        <f>HLOOKUP('Revisión Simce'!E8,'Revisión Simce'!$BH$13:$CQ$46,6,TRUE)</f>
        <v>1</v>
      </c>
      <c r="F29" s="45" t="e">
        <f>HLOOKUP('Revisión Simce'!F8,'Revisión Simce'!$BH$13:$CQ$46,6,TRUE)</f>
        <v>#N/A</v>
      </c>
      <c r="G29" s="45" t="e">
        <f>HLOOKUP('Revisión Simce'!G8,'Revisión Simce'!$BH$13:$CQ$46,6,TRUE)</f>
        <v>#N/A</v>
      </c>
      <c r="H29" s="45" t="e">
        <f>HLOOKUP('Revisión Simce'!H8,'Revisión Simce'!$BH$13:$CQ$46,6,TRUE)</f>
        <v>#N/A</v>
      </c>
      <c r="I29" s="45" t="e">
        <f>HLOOKUP('Revisión Simce'!I8,'Revisión Simce'!$BH$13:$CQ$46,6,TRUE)</f>
        <v>#N/A</v>
      </c>
      <c r="J29" s="45" t="e">
        <f>HLOOKUP('Revisión Simce'!J8,'Revisión Simce'!$BH$13:$CQ$46,6,TRUE)</f>
        <v>#N/A</v>
      </c>
      <c r="K29" s="45" t="e">
        <f>HLOOKUP('Revisión Simce'!K8,'Revisión Simce'!$BH$13:$CQ$46,6,TRUE)</f>
        <v>#N/A</v>
      </c>
      <c r="L29" s="45" t="e">
        <f>HLOOKUP('Revisión Simce'!L8,'Revisión Simce'!$BH$13:$CQ$46,6,TRUE)</f>
        <v>#N/A</v>
      </c>
      <c r="M29" s="45" t="e">
        <f>HLOOKUP('Revisión Simce'!M8,'Revisión Simce'!$BH$13:$CQ$46,6,TRUE)</f>
        <v>#N/A</v>
      </c>
      <c r="N29" s="45" t="e">
        <f>HLOOKUP('Revisión Simce'!N8,'Revisión Simce'!$BH$13:$CQ$46,6,TRUE)</f>
        <v>#N/A</v>
      </c>
      <c r="O29" s="45" t="e">
        <f>HLOOKUP('Revisión Simce'!O8,'Revisión Simce'!$BH$13:$CQ$46,6,TRUE)</f>
        <v>#N/A</v>
      </c>
      <c r="P29" s="45" t="e">
        <f>HLOOKUP('Revisión Simce'!P8,'Revisión Simce'!$BH$13:$CQ$46,6,TRUE)</f>
        <v>#N/A</v>
      </c>
      <c r="Q29" s="45" t="e">
        <f>HLOOKUP('Revisión Simce'!Q8,'Revisión Simce'!$BH$13:$CQ$46,6,TRUE)</f>
        <v>#N/A</v>
      </c>
      <c r="R29" s="45" t="e">
        <f>HLOOKUP('Revisión Simce'!R8,'Revisión Simce'!$BH$13:$CQ$46,6,TRUE)</f>
        <v>#N/A</v>
      </c>
      <c r="S29" s="45" t="e">
        <f>HLOOKUP('Revisión Simce'!S8,'Revisión Simce'!$BH$13:$CQ$46,6,TRUE)</f>
        <v>#N/A</v>
      </c>
      <c r="T29" s="45" t="e">
        <f>HLOOKUP('Revisión Simce'!T8,'Revisión Simce'!$BH$13:$CQ$46,6,TRUE)</f>
        <v>#N/A</v>
      </c>
      <c r="U29" s="45" t="e">
        <f>HLOOKUP('Revisión Simce'!U8,'Revisión Simce'!$BH$13:$CQ$46,6,TRUE)</f>
        <v>#N/A</v>
      </c>
      <c r="V29" s="45" t="e">
        <f>HLOOKUP('Revisión Simce'!V8,'Revisión Simce'!$BH$13:$CQ$46,6,TRUE)</f>
        <v>#N/A</v>
      </c>
      <c r="W29" s="45" t="e">
        <f>HLOOKUP('Revisión Simce'!W8,'Revisión Simce'!$BH$13:$CQ$46,6,TRUE)</f>
        <v>#N/A</v>
      </c>
      <c r="X29" s="45" t="e">
        <f>HLOOKUP('Revisión Simce'!X8,'Revisión Simce'!$BH$13:$CQ$46,6,TRUE)</f>
        <v>#N/A</v>
      </c>
      <c r="Y29" s="45" t="e">
        <f>HLOOKUP('Revisión Simce'!Y8,'Revisión Simce'!$BH$13:$CQ$46,6,TRUE)</f>
        <v>#N/A</v>
      </c>
      <c r="AC29" s="87">
        <f>COUNT(C29:Y29)</f>
        <v>3</v>
      </c>
      <c r="AD29" s="87"/>
      <c r="AE29" s="87"/>
      <c r="AF29" s="87"/>
      <c r="AG29" s="87">
        <f t="shared" si="1"/>
        <v>0</v>
      </c>
      <c r="AH29" s="87"/>
      <c r="AI29" s="87"/>
      <c r="AJ29" s="87"/>
      <c r="AK29" s="87">
        <f>AC29-AG29</f>
        <v>3</v>
      </c>
      <c r="AM29" s="92">
        <v>20</v>
      </c>
      <c r="AN29" s="96"/>
      <c r="AO29" s="94"/>
      <c r="AP29" s="94"/>
      <c r="AQ29" s="94"/>
      <c r="AR29" s="94"/>
      <c r="AS29" s="92"/>
      <c r="AT29">
        <f>AK145</f>
        <v>3</v>
      </c>
      <c r="AU29" s="92">
        <f>AK146</f>
        <v>3</v>
      </c>
      <c r="AV29" s="92">
        <f>AK147</f>
        <v>2</v>
      </c>
      <c r="AW29" s="92">
        <f>AK148</f>
        <v>2</v>
      </c>
      <c r="AX29" s="92">
        <f>AK149</f>
        <v>1</v>
      </c>
      <c r="AY29">
        <f t="shared" si="0"/>
        <v>11</v>
      </c>
    </row>
    <row r="30" spans="2:51" ht="15">
      <c r="B30" s="79" t="s">
        <v>56</v>
      </c>
      <c r="C30" s="45">
        <f>HLOOKUP('Revisión Simce'!C9,'Revisión Simce'!$BH$13:$CQ$46,6,TRUE)</f>
        <v>1</v>
      </c>
      <c r="D30" s="45">
        <f>HLOOKUP('Revisión Simce'!D9,'Revisión Simce'!$BH$13:$CQ$46,6,TRUE)</f>
        <v>0</v>
      </c>
      <c r="E30" s="45">
        <f>HLOOKUP('Revisión Simce'!E9,'Revisión Simce'!$BH$13:$CQ$46,6,TRUE)</f>
        <v>1</v>
      </c>
      <c r="F30" s="45">
        <f>HLOOKUP('Revisión Simce'!F9,'Revisión Simce'!$BH$13:$CQ$46,6,TRUE)</f>
        <v>1</v>
      </c>
      <c r="G30" s="45">
        <f>HLOOKUP('Revisión Simce'!G9,'Revisión Simce'!$BH$13:$CQ$46,6,TRUE)</f>
        <v>1</v>
      </c>
      <c r="H30" s="45">
        <f>HLOOKUP('Revisión Simce'!H9,'Revisión Simce'!$BH$13:$CQ$46,6,TRUE)</f>
        <v>0</v>
      </c>
      <c r="I30" s="45" t="e">
        <f>HLOOKUP('Revisión Simce'!I9,'Revisión Simce'!$BH$13:$CQ$46,6,TRUE)</f>
        <v>#N/A</v>
      </c>
      <c r="J30" s="45" t="e">
        <f>HLOOKUP('Revisión Simce'!J9,'Revisión Simce'!$BH$13:$CQ$46,6,TRUE)</f>
        <v>#N/A</v>
      </c>
      <c r="K30" s="45" t="e">
        <f>HLOOKUP('Revisión Simce'!K9,'Revisión Simce'!$BH$13:$CQ$46,6,TRUE)</f>
        <v>#N/A</v>
      </c>
      <c r="L30" s="45" t="e">
        <f>HLOOKUP('Revisión Simce'!L9,'Revisión Simce'!$BH$13:$CQ$46,6,TRUE)</f>
        <v>#N/A</v>
      </c>
      <c r="M30" s="45" t="e">
        <f>HLOOKUP('Revisión Simce'!M9,'Revisión Simce'!$BH$13:$CQ$46,6,TRUE)</f>
        <v>#N/A</v>
      </c>
      <c r="N30" s="45" t="e">
        <f>HLOOKUP('Revisión Simce'!N9,'Revisión Simce'!$BH$13:$CQ$46,6,TRUE)</f>
        <v>#N/A</v>
      </c>
      <c r="O30" s="45" t="e">
        <f>HLOOKUP('Revisión Simce'!O9,'Revisión Simce'!$BH$13:$CQ$46,6,TRUE)</f>
        <v>#N/A</v>
      </c>
      <c r="P30" s="45" t="e">
        <f>HLOOKUP('Revisión Simce'!P9,'Revisión Simce'!$BH$13:$CQ$46,6,TRUE)</f>
        <v>#N/A</v>
      </c>
      <c r="Q30" s="45" t="e">
        <f>HLOOKUP('Revisión Simce'!Q9,'Revisión Simce'!$BH$13:$CQ$46,6,TRUE)</f>
        <v>#N/A</v>
      </c>
      <c r="R30" s="45" t="e">
        <f>HLOOKUP('Revisión Simce'!R9,'Revisión Simce'!$BH$13:$CQ$46,6,TRUE)</f>
        <v>#N/A</v>
      </c>
      <c r="S30" s="45" t="e">
        <f>HLOOKUP('Revisión Simce'!S9,'Revisión Simce'!$BH$13:$CQ$46,6,TRUE)</f>
        <v>#N/A</v>
      </c>
      <c r="T30" s="45" t="e">
        <f>HLOOKUP('Revisión Simce'!T9,'Revisión Simce'!$BH$13:$CQ$46,6,TRUE)</f>
        <v>#N/A</v>
      </c>
      <c r="U30" s="45" t="e">
        <f>HLOOKUP('Revisión Simce'!U9,'Revisión Simce'!$BH$13:$CQ$46,6,TRUE)</f>
        <v>#N/A</v>
      </c>
      <c r="V30" s="45" t="e">
        <f>HLOOKUP('Revisión Simce'!V9,'Revisión Simce'!$BH$13:$CQ$46,6,TRUE)</f>
        <v>#N/A</v>
      </c>
      <c r="W30" s="45" t="e">
        <f>HLOOKUP('Revisión Simce'!W9,'Revisión Simce'!$BH$13:$CQ$46,6,TRUE)</f>
        <v>#N/A</v>
      </c>
      <c r="X30" s="45" t="e">
        <f>HLOOKUP('Revisión Simce'!X9,'Revisión Simce'!$BH$13:$CQ$46,6,TRUE)</f>
        <v>#N/A</v>
      </c>
      <c r="Y30" s="45" t="e">
        <f>HLOOKUP('Revisión Simce'!Y9,'Revisión Simce'!$BH$13:$CQ$46,6,TRUE)</f>
        <v>#N/A</v>
      </c>
      <c r="AC30" s="87">
        <f>COUNT(C30:Y30)</f>
        <v>6</v>
      </c>
      <c r="AD30" s="87"/>
      <c r="AE30" s="87"/>
      <c r="AF30" s="87"/>
      <c r="AG30" s="87">
        <f t="shared" si="1"/>
        <v>2</v>
      </c>
      <c r="AH30" s="87"/>
      <c r="AI30" s="87"/>
      <c r="AJ30" s="87"/>
      <c r="AK30" s="87">
        <f>AC30-AG30</f>
        <v>4</v>
      </c>
      <c r="AM30" s="92">
        <v>21</v>
      </c>
      <c r="AN30" s="97"/>
      <c r="AO30" s="93"/>
      <c r="AP30" s="93"/>
      <c r="AQ30" s="93"/>
      <c r="AR30" s="93"/>
      <c r="AS30" s="92"/>
      <c r="AT30">
        <f>AK153</f>
        <v>3</v>
      </c>
      <c r="AU30">
        <f>AK154</f>
        <v>5</v>
      </c>
      <c r="AV30">
        <f>AK155</f>
        <v>5</v>
      </c>
      <c r="AW30">
        <f>AK156</f>
        <v>2</v>
      </c>
      <c r="AX30">
        <f>AK157</f>
        <v>1</v>
      </c>
      <c r="AY30">
        <f t="shared" si="0"/>
        <v>16</v>
      </c>
    </row>
    <row r="31" spans="2:51" ht="15">
      <c r="B31" s="79" t="s">
        <v>57</v>
      </c>
      <c r="C31" s="45">
        <f>HLOOKUP('Revisión Simce'!C10,'Revisión Simce'!$BH$13:$CQ$46,6,TRUE)</f>
        <v>1</v>
      </c>
      <c r="D31" s="45">
        <f>HLOOKUP('Revisión Simce'!D10,'Revisión Simce'!$BH$13:$CQ$46,6,TRUE)</f>
        <v>1</v>
      </c>
      <c r="E31" s="45">
        <f>HLOOKUP('Revisión Simce'!E10,'Revisión Simce'!$BH$13:$CQ$46,6,TRUE)</f>
        <v>1</v>
      </c>
      <c r="F31" s="45">
        <f>HLOOKUP('Revisión Simce'!F10,'Revisión Simce'!$BH$13:$CQ$46,6,TRUE)</f>
        <v>0</v>
      </c>
      <c r="G31" s="45">
        <f>HLOOKUP('Revisión Simce'!G10,'Revisión Simce'!$BH$13:$CQ$46,6,TRUE)</f>
        <v>1</v>
      </c>
      <c r="H31" s="45">
        <f>HLOOKUP('Revisión Simce'!H10,'Revisión Simce'!$BH$13:$CQ$46,6,TRUE)</f>
        <v>1</v>
      </c>
      <c r="I31" s="45">
        <f>HLOOKUP('Revisión Simce'!I10,'Revisión Simce'!$BH$13:$CQ$46,6,TRUE)</f>
        <v>1</v>
      </c>
      <c r="J31" s="45" t="e">
        <f>HLOOKUP('Revisión Simce'!J10,'Revisión Simce'!$BH$13:$CQ$46,6,TRUE)</f>
        <v>#N/A</v>
      </c>
      <c r="K31" s="45" t="e">
        <f>HLOOKUP('Revisión Simce'!K10,'Revisión Simce'!$BH$13:$CQ$46,6,TRUE)</f>
        <v>#N/A</v>
      </c>
      <c r="L31" s="45" t="e">
        <f>HLOOKUP('Revisión Simce'!L10,'Revisión Simce'!$BH$13:$CQ$46,6,TRUE)</f>
        <v>#N/A</v>
      </c>
      <c r="M31" s="45" t="e">
        <f>HLOOKUP('Revisión Simce'!M10,'Revisión Simce'!$BH$13:$CQ$46,6,TRUE)</f>
        <v>#N/A</v>
      </c>
      <c r="N31" s="45" t="e">
        <f>HLOOKUP('Revisión Simce'!N10,'Revisión Simce'!$BH$13:$CQ$46,6,TRUE)</f>
        <v>#N/A</v>
      </c>
      <c r="O31" s="45" t="e">
        <f>HLOOKUP('Revisión Simce'!O10,'Revisión Simce'!$BH$13:$CQ$46,6,TRUE)</f>
        <v>#N/A</v>
      </c>
      <c r="P31" s="45" t="e">
        <f>HLOOKUP('Revisión Simce'!P10,'Revisión Simce'!$BH$13:$CQ$46,6,TRUE)</f>
        <v>#N/A</v>
      </c>
      <c r="Q31" s="45" t="e">
        <f>HLOOKUP('Revisión Simce'!Q10,'Revisión Simce'!$BH$13:$CQ$46,6,TRUE)</f>
        <v>#N/A</v>
      </c>
      <c r="R31" s="45" t="e">
        <f>HLOOKUP('Revisión Simce'!R10,'Revisión Simce'!$BH$13:$CQ$46,6,TRUE)</f>
        <v>#N/A</v>
      </c>
      <c r="S31" s="45" t="e">
        <f>HLOOKUP('Revisión Simce'!S10,'Revisión Simce'!$BH$13:$CQ$46,6,TRUE)</f>
        <v>#N/A</v>
      </c>
      <c r="T31" s="45" t="e">
        <f>HLOOKUP('Revisión Simce'!T10,'Revisión Simce'!$BH$13:$CQ$46,6,TRUE)</f>
        <v>#N/A</v>
      </c>
      <c r="U31" s="45" t="e">
        <f>HLOOKUP('Revisión Simce'!U10,'Revisión Simce'!$BH$13:$CQ$46,6,TRUE)</f>
        <v>#N/A</v>
      </c>
      <c r="V31" s="45" t="e">
        <f>HLOOKUP('Revisión Simce'!V10,'Revisión Simce'!$BH$13:$CQ$46,6,TRUE)</f>
        <v>#N/A</v>
      </c>
      <c r="W31" s="45" t="e">
        <f>HLOOKUP('Revisión Simce'!W10,'Revisión Simce'!$BH$13:$CQ$46,6,TRUE)</f>
        <v>#N/A</v>
      </c>
      <c r="X31" s="45" t="e">
        <f>HLOOKUP('Revisión Simce'!X10,'Revisión Simce'!$BH$13:$CQ$46,6,TRUE)</f>
        <v>#N/A</v>
      </c>
      <c r="Y31" s="45" t="e">
        <f>HLOOKUP('Revisión Simce'!Y10,'Revisión Simce'!$BH$13:$CQ$46,6,TRUE)</f>
        <v>#N/A</v>
      </c>
      <c r="AC31" s="87">
        <f>COUNT(C31:Y31)</f>
        <v>7</v>
      </c>
      <c r="AD31" s="87"/>
      <c r="AE31" s="87"/>
      <c r="AF31" s="87"/>
      <c r="AG31" s="87">
        <f t="shared" si="1"/>
        <v>1</v>
      </c>
      <c r="AH31" s="87"/>
      <c r="AI31" s="87"/>
      <c r="AJ31" s="87"/>
      <c r="AK31" s="87">
        <f>AC31-AG31</f>
        <v>6</v>
      </c>
      <c r="AM31" s="92">
        <v>22</v>
      </c>
      <c r="AN31" s="97"/>
      <c r="AO31" s="93"/>
      <c r="AP31" s="93"/>
      <c r="AQ31" s="93"/>
      <c r="AR31" s="93"/>
      <c r="AS31" s="92"/>
      <c r="AT31">
        <f>AK161</f>
        <v>2</v>
      </c>
      <c r="AU31">
        <f>AK162</f>
        <v>3</v>
      </c>
      <c r="AV31">
        <f>AK163</f>
        <v>5</v>
      </c>
      <c r="AW31">
        <f>AK164</f>
        <v>7</v>
      </c>
      <c r="AX31">
        <f>AK165</f>
        <v>1</v>
      </c>
      <c r="AY31">
        <f t="shared" si="0"/>
        <v>18</v>
      </c>
    </row>
    <row r="32" spans="1:51" ht="15">
      <c r="A32" s="45"/>
      <c r="B32" s="101" t="s">
        <v>58</v>
      </c>
      <c r="C32" s="45">
        <f>HLOOKUP('Revisión Simce'!C11,'Revisión Simce'!$BH$13:$CQ$46,6,TRUE)</f>
        <v>0</v>
      </c>
      <c r="D32" s="45">
        <f>HLOOKUP('Revisión Simce'!D11,'Revisión Simce'!$BH$13:$CQ$46,6,TRUE)</f>
        <v>0</v>
      </c>
      <c r="E32" s="45">
        <f>HLOOKUP('Revisión Simce'!E11,'Revisión Simce'!$BH$13:$CQ$46,6,TRUE)</f>
        <v>1</v>
      </c>
      <c r="F32" s="45">
        <f>HLOOKUP('Revisión Simce'!F11,'Revisión Simce'!$BH$13:$CQ$46,6,TRUE)</f>
        <v>1</v>
      </c>
      <c r="G32" s="45">
        <f>HLOOKUP('Revisión Simce'!G11,'Revisión Simce'!$BH$13:$CQ$46,6,TRUE)</f>
        <v>0</v>
      </c>
      <c r="H32" s="45">
        <f>HLOOKUP('Revisión Simce'!H11,'Revisión Simce'!$BH$13:$CQ$46,6,TRUE)</f>
        <v>1</v>
      </c>
      <c r="I32" s="45">
        <f>HLOOKUP('Revisión Simce'!I11,'Revisión Simce'!$BH$13:$CQ$46,6,TRUE)</f>
        <v>1</v>
      </c>
      <c r="J32" s="45">
        <f>HLOOKUP('Revisión Simce'!J11,'Revisión Simce'!$BH$13:$CQ$46,6,TRUE)</f>
        <v>0</v>
      </c>
      <c r="K32" s="45">
        <f>HLOOKUP('Revisión Simce'!K11,'Revisión Simce'!$BH$13:$CQ$46,6,TRUE)</f>
        <v>1</v>
      </c>
      <c r="L32" s="45" t="e">
        <f>HLOOKUP('Revisión Simce'!L11,'Revisión Simce'!$BH$13:$CQ$46,6,TRUE)</f>
        <v>#N/A</v>
      </c>
      <c r="M32" s="45" t="e">
        <f>HLOOKUP('Revisión Simce'!M11,'Revisión Simce'!$BH$13:$CQ$46,6,TRUE)</f>
        <v>#N/A</v>
      </c>
      <c r="N32" s="45" t="e">
        <f>HLOOKUP('Revisión Simce'!N11,'Revisión Simce'!$BH$13:$CQ$46,6,TRUE)</f>
        <v>#N/A</v>
      </c>
      <c r="O32" s="45" t="e">
        <f>HLOOKUP('Revisión Simce'!O11,'Revisión Simce'!$BH$13:$CQ$46,6,TRUE)</f>
        <v>#N/A</v>
      </c>
      <c r="P32" s="45" t="e">
        <f>HLOOKUP('Revisión Simce'!P11,'Revisión Simce'!$BH$13:$CQ$46,6,TRUE)</f>
        <v>#N/A</v>
      </c>
      <c r="Q32" s="45" t="e">
        <f>HLOOKUP('Revisión Simce'!Q11,'Revisión Simce'!$BH$13:$CQ$46,6,TRUE)</f>
        <v>#N/A</v>
      </c>
      <c r="R32" s="45" t="e">
        <f>HLOOKUP('Revisión Simce'!R11,'Revisión Simce'!$BH$13:$CQ$46,6,TRUE)</f>
        <v>#N/A</v>
      </c>
      <c r="S32" s="45" t="e">
        <f>HLOOKUP('Revisión Simce'!S11,'Revisión Simce'!$BH$13:$CQ$46,6,TRUE)</f>
        <v>#N/A</v>
      </c>
      <c r="T32" s="45" t="e">
        <f>HLOOKUP('Revisión Simce'!T11,'Revisión Simce'!$BH$13:$CQ$46,6,TRUE)</f>
        <v>#N/A</v>
      </c>
      <c r="U32" s="45" t="e">
        <f>HLOOKUP('Revisión Simce'!U11,'Revisión Simce'!$BH$13:$CQ$46,6,TRUE)</f>
        <v>#N/A</v>
      </c>
      <c r="V32" s="45" t="e">
        <f>HLOOKUP('Revisión Simce'!V11,'Revisión Simce'!$BH$13:$CQ$46,6,TRUE)</f>
        <v>#N/A</v>
      </c>
      <c r="W32" s="45" t="e">
        <f>HLOOKUP('Revisión Simce'!W11,'Revisión Simce'!$BH$13:$CQ$46,6,TRUE)</f>
        <v>#N/A</v>
      </c>
      <c r="X32" s="45" t="e">
        <f>HLOOKUP('Revisión Simce'!X11,'Revisión Simce'!$BH$13:$CQ$46,6,TRUE)</f>
        <v>#N/A</v>
      </c>
      <c r="Y32" s="45" t="e">
        <f>HLOOKUP('Revisión Simce'!Y11,'Revisión Simce'!$BH$13:$CQ$46,6,TRUE)</f>
        <v>#N/A</v>
      </c>
      <c r="Z32" s="45"/>
      <c r="AA32" s="45"/>
      <c r="AB32" s="45"/>
      <c r="AC32" s="49">
        <f>COUNT(C32:Y32)</f>
        <v>9</v>
      </c>
      <c r="AD32" s="49"/>
      <c r="AE32" s="49"/>
      <c r="AF32" s="49"/>
      <c r="AG32" s="49">
        <f t="shared" si="1"/>
        <v>4</v>
      </c>
      <c r="AH32" s="49"/>
      <c r="AI32" s="49"/>
      <c r="AJ32" s="49"/>
      <c r="AK32" s="49">
        <f>AC32-AG32</f>
        <v>5</v>
      </c>
      <c r="AM32" s="92">
        <v>23</v>
      </c>
      <c r="AN32" s="97"/>
      <c r="AO32" s="93"/>
      <c r="AP32" s="93"/>
      <c r="AQ32" s="93"/>
      <c r="AR32" s="93"/>
      <c r="AS32" s="92"/>
      <c r="AT32">
        <f>AK169</f>
        <v>0</v>
      </c>
      <c r="AU32">
        <f>AK170</f>
        <v>0</v>
      </c>
      <c r="AV32">
        <f>AK171</f>
        <v>0</v>
      </c>
      <c r="AW32">
        <f>AK172</f>
        <v>0</v>
      </c>
      <c r="AX32">
        <f>AK173</f>
        <v>0</v>
      </c>
      <c r="AY32">
        <f t="shared" si="0"/>
        <v>0</v>
      </c>
    </row>
    <row r="33" spans="1:51" ht="15">
      <c r="A33" s="45"/>
      <c r="B33" s="101"/>
      <c r="C33" s="45">
        <f>HLOOKUP('Revisión Simce'!C12,'Revisión Simce'!$BH$13:$CQ$46,6,TRUE)</f>
        <v>1</v>
      </c>
      <c r="D33" s="45">
        <f>HLOOKUP('Revisión Simce'!D12,'Revisión Simce'!$BH$13:$CQ$46,6,TRUE)</f>
        <v>0</v>
      </c>
      <c r="E33" s="45">
        <f>HLOOKUP('Revisión Simce'!E12,'Revisión Simce'!$BH$13:$CQ$46,6,TRUE)</f>
        <v>1</v>
      </c>
      <c r="F33" s="45">
        <f>HLOOKUP('Revisión Simce'!F12,'Revisión Simce'!$BH$13:$CQ$46,6,TRUE)</f>
        <v>0</v>
      </c>
      <c r="G33" s="45">
        <f>HLOOKUP('Revisión Simce'!G12,'Revisión Simce'!$BH$13:$CQ$46,6,TRUE)</f>
        <v>1</v>
      </c>
      <c r="H33" s="45" t="e">
        <f>HLOOKUP('Revisión Simce'!H12,'Revisión Simce'!$BH$13:$CQ$46,6,TRUE)</f>
        <v>#N/A</v>
      </c>
      <c r="I33" s="45" t="e">
        <f>HLOOKUP('Revisión Simce'!I12,'Revisión Simce'!$BH$13:$CQ$46,6,TRUE)</f>
        <v>#N/A</v>
      </c>
      <c r="J33" s="45" t="e">
        <f>HLOOKUP('Revisión Simce'!J12,'Revisión Simce'!$BH$13:$CQ$46,6,TRUE)</f>
        <v>#N/A</v>
      </c>
      <c r="K33" s="45" t="e">
        <f>HLOOKUP('Revisión Simce'!K12,'Revisión Simce'!$BH$13:$CQ$46,6,TRUE)</f>
        <v>#N/A</v>
      </c>
      <c r="L33" s="45" t="e">
        <f>HLOOKUP('Revisión Simce'!L12,'Revisión Simce'!$BH$13:$CQ$46,6,TRUE)</f>
        <v>#N/A</v>
      </c>
      <c r="M33" s="45" t="e">
        <f>HLOOKUP('Revisión Simce'!M12,'Revisión Simce'!$BH$13:$CQ$46,6,TRUE)</f>
        <v>#N/A</v>
      </c>
      <c r="N33" s="45" t="e">
        <f>HLOOKUP('Revisión Simce'!N12,'Revisión Simce'!$BH$13:$CQ$46,6,TRUE)</f>
        <v>#N/A</v>
      </c>
      <c r="O33" s="45" t="e">
        <f>HLOOKUP('Revisión Simce'!O12,'Revisión Simce'!$BH$13:$CQ$46,6,TRUE)</f>
        <v>#N/A</v>
      </c>
      <c r="P33" s="45" t="e">
        <f>HLOOKUP('Revisión Simce'!P12,'Revisión Simce'!$BH$13:$CQ$46,6,TRUE)</f>
        <v>#N/A</v>
      </c>
      <c r="Q33" s="45" t="e">
        <f>HLOOKUP('Revisión Simce'!Q12,'Revisión Simce'!$BH$13:$CQ$46,6,TRUE)</f>
        <v>#N/A</v>
      </c>
      <c r="R33" s="45" t="e">
        <f>HLOOKUP('Revisión Simce'!R12,'Revisión Simce'!$BH$13:$CQ$46,6,TRUE)</f>
        <v>#N/A</v>
      </c>
      <c r="S33" s="45" t="e">
        <f>HLOOKUP('Revisión Simce'!S12,'Revisión Simce'!$BH$13:$CQ$46,6,TRUE)</f>
        <v>#N/A</v>
      </c>
      <c r="T33" s="45" t="e">
        <f>HLOOKUP('Revisión Simce'!T12,'Revisión Simce'!$BH$13:$CQ$46,6,TRUE)</f>
        <v>#N/A</v>
      </c>
      <c r="U33" s="45" t="e">
        <f>HLOOKUP('Revisión Simce'!U12,'Revisión Simce'!$BH$13:$CQ$46,6,TRUE)</f>
        <v>#N/A</v>
      </c>
      <c r="V33" s="45" t="e">
        <f>HLOOKUP('Revisión Simce'!V12,'Revisión Simce'!$BH$13:$CQ$46,6,TRUE)</f>
        <v>#N/A</v>
      </c>
      <c r="W33" s="45" t="e">
        <f>HLOOKUP('Revisión Simce'!W12,'Revisión Simce'!$BH$13:$CQ$46,6,TRUE)</f>
        <v>#N/A</v>
      </c>
      <c r="X33" s="45" t="e">
        <f>HLOOKUP('Revisión Simce'!X12,'Revisión Simce'!$BH$13:$CQ$46,6,TRUE)</f>
        <v>#N/A</v>
      </c>
      <c r="Y33" s="45" t="e">
        <f>HLOOKUP('Revisión Simce'!Y12,'Revisión Simce'!$BH$13:$CQ$46,6,TRUE)</f>
        <v>#N/A</v>
      </c>
      <c r="Z33" s="45"/>
      <c r="AA33" s="45"/>
      <c r="AB33" s="45"/>
      <c r="AC33" s="49">
        <f>COUNT(C33:Y33)</f>
        <v>5</v>
      </c>
      <c r="AD33" s="49"/>
      <c r="AE33" s="49"/>
      <c r="AF33" s="49"/>
      <c r="AG33" s="49">
        <f>COUNTIF(C33:Y33,"=0")</f>
        <v>2</v>
      </c>
      <c r="AH33" s="49"/>
      <c r="AI33" s="49"/>
      <c r="AJ33" s="49"/>
      <c r="AK33" s="49">
        <f>AC33-AG33</f>
        <v>3</v>
      </c>
      <c r="AM33" s="92"/>
      <c r="AN33" s="97"/>
      <c r="AO33" s="93"/>
      <c r="AP33" s="93"/>
      <c r="AQ33" s="93"/>
      <c r="AR33" s="93"/>
      <c r="AS33" s="92"/>
      <c r="AY33">
        <f t="shared" si="0"/>
        <v>0</v>
      </c>
    </row>
    <row r="34" spans="1:51" ht="15.75" thickBot="1">
      <c r="A34" s="89"/>
      <c r="B34" s="99" t="s">
        <v>59</v>
      </c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100">
        <f>SUM(AC29:AC32)</f>
        <v>25</v>
      </c>
      <c r="AD34" s="100">
        <f>SUM(AD29:AD32)</f>
        <v>0</v>
      </c>
      <c r="AE34" s="100">
        <f>SUM(AE29:AE32)</f>
        <v>0</v>
      </c>
      <c r="AF34" s="100">
        <f>SUM(AF29:AF32)</f>
        <v>0</v>
      </c>
      <c r="AG34" s="100">
        <f>SUM(AG29:AG32)</f>
        <v>7</v>
      </c>
      <c r="AH34" s="100"/>
      <c r="AI34" s="100"/>
      <c r="AJ34" s="100"/>
      <c r="AK34" s="100">
        <f>SUM(AK29:AK32)</f>
        <v>18</v>
      </c>
      <c r="AM34" s="92">
        <v>24</v>
      </c>
      <c r="AN34" s="97"/>
      <c r="AO34" s="93"/>
      <c r="AP34" s="93"/>
      <c r="AQ34" s="93"/>
      <c r="AR34" s="93"/>
      <c r="AS34" s="92"/>
      <c r="AT34">
        <f>AK177</f>
        <v>2</v>
      </c>
      <c r="AU34">
        <f>AK178</f>
        <v>1</v>
      </c>
      <c r="AV34">
        <f>AK179</f>
        <v>4</v>
      </c>
      <c r="AW34">
        <f>AK180</f>
        <v>3</v>
      </c>
      <c r="AX34">
        <f>AK181</f>
        <v>2</v>
      </c>
      <c r="AY34">
        <f t="shared" si="0"/>
        <v>12</v>
      </c>
    </row>
    <row r="35" spans="1:51" ht="15">
      <c r="A35" s="15"/>
      <c r="B35" s="8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06"/>
      <c r="AD35" s="106"/>
      <c r="AE35" s="106"/>
      <c r="AF35" s="106"/>
      <c r="AG35" s="106"/>
      <c r="AH35" s="106"/>
      <c r="AI35" s="106"/>
      <c r="AJ35" s="106"/>
      <c r="AK35" s="106"/>
      <c r="AL35">
        <v>5</v>
      </c>
      <c r="AM35" s="92">
        <v>25</v>
      </c>
      <c r="AN35" s="97"/>
      <c r="AO35" s="93"/>
      <c r="AP35" s="93"/>
      <c r="AQ35" s="93"/>
      <c r="AR35" s="93"/>
      <c r="AS35" s="92"/>
      <c r="AT35">
        <f>AK185</f>
        <v>2</v>
      </c>
      <c r="AU35">
        <f>AK186</f>
        <v>0</v>
      </c>
      <c r="AV35">
        <f>AK187</f>
        <v>5</v>
      </c>
      <c r="AW35">
        <f>AK188</f>
        <v>5</v>
      </c>
      <c r="AX35">
        <f>AK189</f>
        <v>2</v>
      </c>
      <c r="AY35">
        <f t="shared" si="0"/>
        <v>14</v>
      </c>
    </row>
    <row r="36" spans="1:51" ht="15">
      <c r="A36" s="163">
        <f>AN11</f>
        <v>0</v>
      </c>
      <c r="B36" s="163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06"/>
      <c r="AD36" s="106"/>
      <c r="AE36" s="106"/>
      <c r="AF36" s="106"/>
      <c r="AG36" s="106"/>
      <c r="AH36" s="106"/>
      <c r="AI36" s="106"/>
      <c r="AJ36" s="106"/>
      <c r="AK36" s="106"/>
      <c r="AM36" s="92">
        <v>26</v>
      </c>
      <c r="AN36" s="97"/>
      <c r="AO36" s="93"/>
      <c r="AP36" s="93"/>
      <c r="AQ36" s="93"/>
      <c r="AR36" s="93"/>
      <c r="AS36" s="92"/>
      <c r="AT36">
        <f>AK193</f>
        <v>3</v>
      </c>
      <c r="AU36">
        <f>AK194</f>
        <v>4</v>
      </c>
      <c r="AV36">
        <f>AK195</f>
        <v>4</v>
      </c>
      <c r="AW36">
        <f>AK196</f>
        <v>5</v>
      </c>
      <c r="AX36">
        <f>AK197</f>
        <v>3</v>
      </c>
      <c r="AY36">
        <f t="shared" si="0"/>
        <v>19</v>
      </c>
    </row>
    <row r="37" spans="1:51" ht="15">
      <c r="A37" s="15"/>
      <c r="B37" s="85" t="s">
        <v>55</v>
      </c>
      <c r="C37" s="15">
        <f>HLOOKUP('Revisión Simce'!C8,'Revisión Simce'!$BH$13:$CQ$46,7,TRUE)</f>
        <v>1</v>
      </c>
      <c r="D37" s="15">
        <f>HLOOKUP('Revisión Simce'!D8,'Revisión Simce'!$BH$13:$CQ$46,7,TRUE)</f>
        <v>1</v>
      </c>
      <c r="E37" s="15">
        <f>HLOOKUP('Revisión Simce'!E8,'Revisión Simce'!$BH$13:$CQ$46,7,TRUE)</f>
        <v>1</v>
      </c>
      <c r="F37" s="15" t="e">
        <f>HLOOKUP('Revisión Simce'!F8,'Revisión Simce'!$BH$13:$CQ$46,7,TRUE)</f>
        <v>#N/A</v>
      </c>
      <c r="G37" s="15" t="e">
        <f>HLOOKUP('Revisión Simce'!G8,'Revisión Simce'!$BH$13:$CQ$46,7,TRUE)</f>
        <v>#N/A</v>
      </c>
      <c r="H37" s="15" t="e">
        <f>HLOOKUP('Revisión Simce'!H8,'Revisión Simce'!$BH$13:$CQ$46,7,TRUE)</f>
        <v>#N/A</v>
      </c>
      <c r="I37" s="15" t="e">
        <f>HLOOKUP('Revisión Simce'!I8,'Revisión Simce'!$BH$13:$CQ$46,7,TRUE)</f>
        <v>#N/A</v>
      </c>
      <c r="J37" s="15" t="e">
        <f>HLOOKUP('Revisión Simce'!J8,'Revisión Simce'!$BH$13:$CQ$46,7,TRUE)</f>
        <v>#N/A</v>
      </c>
      <c r="K37" s="15" t="e">
        <f>HLOOKUP('Revisión Simce'!K8,'Revisión Simce'!$BH$13:$CQ$46,7,TRUE)</f>
        <v>#N/A</v>
      </c>
      <c r="L37" s="15" t="e">
        <f>HLOOKUP('Revisión Simce'!L8,'Revisión Simce'!$BH$13:$CQ$46,7,TRUE)</f>
        <v>#N/A</v>
      </c>
      <c r="M37" s="15" t="e">
        <f>HLOOKUP('Revisión Simce'!M8,'Revisión Simce'!$BH$13:$CQ$46,7,TRUE)</f>
        <v>#N/A</v>
      </c>
      <c r="N37" s="15" t="e">
        <f>HLOOKUP('Revisión Simce'!N8,'Revisión Simce'!$BH$13:$CQ$46,7,TRUE)</f>
        <v>#N/A</v>
      </c>
      <c r="O37" s="15" t="e">
        <f>HLOOKUP('Revisión Simce'!O8,'Revisión Simce'!$BH$13:$CQ$46,7,TRUE)</f>
        <v>#N/A</v>
      </c>
      <c r="P37" s="15" t="e">
        <f>HLOOKUP('Revisión Simce'!P8,'Revisión Simce'!$BH$13:$CQ$46,7,TRUE)</f>
        <v>#N/A</v>
      </c>
      <c r="Q37" s="15" t="e">
        <f>HLOOKUP('Revisión Simce'!Q8,'Revisión Simce'!$BH$13:$CQ$46,7,TRUE)</f>
        <v>#N/A</v>
      </c>
      <c r="R37" s="15" t="e">
        <f>HLOOKUP('Revisión Simce'!R8,'Revisión Simce'!$BH$13:$CQ$46,7,TRUE)</f>
        <v>#N/A</v>
      </c>
      <c r="S37" s="15" t="e">
        <f>HLOOKUP('Revisión Simce'!S8,'Revisión Simce'!$BH$13:$CQ$46,7,TRUE)</f>
        <v>#N/A</v>
      </c>
      <c r="T37" s="15" t="e">
        <f>HLOOKUP('Revisión Simce'!T8,'Revisión Simce'!$BH$13:$CQ$46,7,TRUE)</f>
        <v>#N/A</v>
      </c>
      <c r="U37" s="15" t="e">
        <f>HLOOKUP('Revisión Simce'!U8,'Revisión Simce'!$BH$13:$CQ$46,7,TRUE)</f>
        <v>#N/A</v>
      </c>
      <c r="V37" s="15" t="e">
        <f>HLOOKUP('Revisión Simce'!V8,'Revisión Simce'!$BH$13:$CQ$46,7,TRUE)</f>
        <v>#N/A</v>
      </c>
      <c r="W37" s="15" t="e">
        <f>HLOOKUP('Revisión Simce'!W8,'Revisión Simce'!$BH$13:$CQ$46,7,TRUE)</f>
        <v>#N/A</v>
      </c>
      <c r="X37" s="15" t="e">
        <f>HLOOKUP('Revisión Simce'!X8,'Revisión Simce'!$BH$13:$CQ$46,7,TRUE)</f>
        <v>#N/A</v>
      </c>
      <c r="Y37" s="15" t="e">
        <f>HLOOKUP('Revisión Simce'!Y8,'Revisión Simce'!$BH$13:$CQ$46,7,TRUE)</f>
        <v>#N/A</v>
      </c>
      <c r="Z37" s="15"/>
      <c r="AA37" s="15"/>
      <c r="AB37" s="15"/>
      <c r="AC37" s="106">
        <f>COUNT(C37:Y37)</f>
        <v>3</v>
      </c>
      <c r="AD37" s="106"/>
      <c r="AE37" s="106"/>
      <c r="AF37" s="106"/>
      <c r="AG37" s="106">
        <f t="shared" si="1"/>
        <v>0</v>
      </c>
      <c r="AH37" s="106"/>
      <c r="AI37" s="106"/>
      <c r="AJ37" s="106"/>
      <c r="AK37" s="106">
        <f>AC37-AG37</f>
        <v>3</v>
      </c>
      <c r="AM37" s="92">
        <v>27</v>
      </c>
      <c r="AN37" s="97"/>
      <c r="AO37" s="93"/>
      <c r="AP37" s="93"/>
      <c r="AQ37" s="93"/>
      <c r="AS37" s="92"/>
      <c r="AT37">
        <f>AK201</f>
        <v>2</v>
      </c>
      <c r="AU37">
        <f>AK202</f>
        <v>3</v>
      </c>
      <c r="AV37">
        <f>AK203</f>
        <v>6</v>
      </c>
      <c r="AW37">
        <f>AK204</f>
        <v>7</v>
      </c>
      <c r="AX37">
        <f>AK205</f>
        <v>4</v>
      </c>
      <c r="AY37">
        <f t="shared" si="0"/>
        <v>22</v>
      </c>
    </row>
    <row r="38" spans="1:51" ht="15">
      <c r="A38" s="15"/>
      <c r="B38" s="85" t="s">
        <v>56</v>
      </c>
      <c r="C38" s="15">
        <f>HLOOKUP('Revisión Simce'!C9,'Revisión Simce'!$BH$13:$CQ$46,7,TRUE)</f>
        <v>0</v>
      </c>
      <c r="D38" s="15">
        <f>HLOOKUP('Revisión Simce'!D9,'Revisión Simce'!$BH$13:$CQ$46,7,TRUE)</f>
        <v>0</v>
      </c>
      <c r="E38" s="15">
        <f>HLOOKUP('Revisión Simce'!E9,'Revisión Simce'!$BH$13:$CQ$46,7,TRUE)</f>
        <v>1</v>
      </c>
      <c r="F38" s="15">
        <f>HLOOKUP('Revisión Simce'!F9,'Revisión Simce'!$BH$13:$CQ$46,7,TRUE)</f>
        <v>1</v>
      </c>
      <c r="G38" s="15">
        <f>HLOOKUP('Revisión Simce'!G9,'Revisión Simce'!$BH$13:$CQ$46,7,TRUE)</f>
        <v>1</v>
      </c>
      <c r="H38" s="15">
        <f>HLOOKUP('Revisión Simce'!H9,'Revisión Simce'!$BH$13:$CQ$46,7,TRUE)</f>
        <v>1</v>
      </c>
      <c r="I38" s="15" t="e">
        <f>HLOOKUP('Revisión Simce'!I9,'Revisión Simce'!$BH$13:$CQ$46,7,TRUE)</f>
        <v>#N/A</v>
      </c>
      <c r="J38" s="15" t="e">
        <f>HLOOKUP('Revisión Simce'!J9,'Revisión Simce'!$BH$13:$CQ$46,7,TRUE)</f>
        <v>#N/A</v>
      </c>
      <c r="K38" s="15" t="e">
        <f>HLOOKUP('Revisión Simce'!K9,'Revisión Simce'!$BH$13:$CQ$46,7,TRUE)</f>
        <v>#N/A</v>
      </c>
      <c r="L38" s="15" t="e">
        <f>HLOOKUP('Revisión Simce'!L9,'Revisión Simce'!$BH$13:$CQ$46,7,TRUE)</f>
        <v>#N/A</v>
      </c>
      <c r="M38" s="15" t="e">
        <f>HLOOKUP('Revisión Simce'!M9,'Revisión Simce'!$BH$13:$CQ$46,7,TRUE)</f>
        <v>#N/A</v>
      </c>
      <c r="N38" s="15" t="e">
        <f>HLOOKUP('Revisión Simce'!N9,'Revisión Simce'!$BH$13:$CQ$46,7,TRUE)</f>
        <v>#N/A</v>
      </c>
      <c r="O38" s="15" t="e">
        <f>HLOOKUP('Revisión Simce'!O9,'Revisión Simce'!$BH$13:$CQ$46,7,TRUE)</f>
        <v>#N/A</v>
      </c>
      <c r="P38" s="15" t="e">
        <f>HLOOKUP('Revisión Simce'!P9,'Revisión Simce'!$BH$13:$CQ$46,7,TRUE)</f>
        <v>#N/A</v>
      </c>
      <c r="Q38" s="15" t="e">
        <f>HLOOKUP('Revisión Simce'!Q9,'Revisión Simce'!$BH$13:$CQ$46,7,TRUE)</f>
        <v>#N/A</v>
      </c>
      <c r="R38" s="15" t="e">
        <f>HLOOKUP('Revisión Simce'!R9,'Revisión Simce'!$BH$13:$CQ$46,7,TRUE)</f>
        <v>#N/A</v>
      </c>
      <c r="S38" s="15" t="e">
        <f>HLOOKUP('Revisión Simce'!S9,'Revisión Simce'!$BH$13:$CQ$46,7,TRUE)</f>
        <v>#N/A</v>
      </c>
      <c r="T38" s="15" t="e">
        <f>HLOOKUP('Revisión Simce'!T9,'Revisión Simce'!$BH$13:$CQ$46,7,TRUE)</f>
        <v>#N/A</v>
      </c>
      <c r="U38" s="15" t="e">
        <f>HLOOKUP('Revisión Simce'!U9,'Revisión Simce'!$BH$13:$CQ$46,7,TRUE)</f>
        <v>#N/A</v>
      </c>
      <c r="V38" s="15" t="e">
        <f>HLOOKUP('Revisión Simce'!V9,'Revisión Simce'!$BH$13:$CQ$46,7,TRUE)</f>
        <v>#N/A</v>
      </c>
      <c r="W38" s="15" t="e">
        <f>HLOOKUP('Revisión Simce'!W9,'Revisión Simce'!$BH$13:$CQ$46,7,TRUE)</f>
        <v>#N/A</v>
      </c>
      <c r="X38" s="15" t="e">
        <f>HLOOKUP('Revisión Simce'!X9,'Revisión Simce'!$BH$13:$CQ$46,7,TRUE)</f>
        <v>#N/A</v>
      </c>
      <c r="Y38" s="15" t="e">
        <f>HLOOKUP('Revisión Simce'!Y9,'Revisión Simce'!$BH$13:$CQ$46,7,TRUE)</f>
        <v>#N/A</v>
      </c>
      <c r="Z38" s="15"/>
      <c r="AA38" s="15"/>
      <c r="AB38" s="15"/>
      <c r="AC38" s="106">
        <f>COUNT(C38:Y38)</f>
        <v>6</v>
      </c>
      <c r="AD38" s="106"/>
      <c r="AE38" s="106"/>
      <c r="AF38" s="106"/>
      <c r="AG38" s="106">
        <f t="shared" si="1"/>
        <v>2</v>
      </c>
      <c r="AH38" s="106"/>
      <c r="AI38" s="106"/>
      <c r="AJ38" s="106"/>
      <c r="AK38" s="106">
        <f>AC38-AG38</f>
        <v>4</v>
      </c>
      <c r="AM38" s="92">
        <v>28</v>
      </c>
      <c r="AN38" s="97"/>
      <c r="AO38" s="93"/>
      <c r="AP38" s="93"/>
      <c r="AQ38" s="93"/>
      <c r="AS38" s="92"/>
      <c r="AT38">
        <f>AK209</f>
        <v>3</v>
      </c>
      <c r="AU38">
        <f>AK210</f>
        <v>5</v>
      </c>
      <c r="AV38">
        <f>AK211</f>
        <v>4</v>
      </c>
      <c r="AW38">
        <f>AK212</f>
        <v>6</v>
      </c>
      <c r="AX38">
        <f>AK213</f>
        <v>1</v>
      </c>
      <c r="AY38">
        <f t="shared" si="0"/>
        <v>19</v>
      </c>
    </row>
    <row r="39" spans="1:51" ht="15">
      <c r="A39" s="15"/>
      <c r="B39" s="85" t="s">
        <v>57</v>
      </c>
      <c r="C39" s="15">
        <f>HLOOKUP('Revisión Simce'!C10,'Revisión Simce'!$BH$13:$CQ$46,7,TRUE)</f>
        <v>1</v>
      </c>
      <c r="D39" s="15">
        <f>HLOOKUP('Revisión Simce'!D10,'Revisión Simce'!$BH$13:$CQ$46,7,TRUE)</f>
        <v>1</v>
      </c>
      <c r="E39" s="15">
        <f>HLOOKUP('Revisión Simce'!E10,'Revisión Simce'!$BH$13:$CQ$46,7,TRUE)</f>
        <v>0</v>
      </c>
      <c r="F39" s="15">
        <f>HLOOKUP('Revisión Simce'!F10,'Revisión Simce'!$BH$13:$CQ$46,7,TRUE)</f>
        <v>0</v>
      </c>
      <c r="G39" s="15">
        <f>HLOOKUP('Revisión Simce'!G10,'Revisión Simce'!$BH$13:$CQ$46,7,TRUE)</f>
        <v>1</v>
      </c>
      <c r="H39" s="15">
        <f>HLOOKUP('Revisión Simce'!H10,'Revisión Simce'!$BH$13:$CQ$46,7,TRUE)</f>
        <v>1</v>
      </c>
      <c r="I39" s="15">
        <f>HLOOKUP('Revisión Simce'!I10,'Revisión Simce'!$BH$13:$CQ$46,7,TRUE)</f>
        <v>1</v>
      </c>
      <c r="J39" s="15" t="e">
        <f>HLOOKUP('Revisión Simce'!J10,'Revisión Simce'!$BH$13:$CQ$46,7,TRUE)</f>
        <v>#N/A</v>
      </c>
      <c r="K39" s="15" t="e">
        <f>HLOOKUP('Revisión Simce'!K10,'Revisión Simce'!$BH$13:$CQ$46,7,TRUE)</f>
        <v>#N/A</v>
      </c>
      <c r="L39" s="15" t="e">
        <f>HLOOKUP('Revisión Simce'!L10,'Revisión Simce'!$BH$13:$CQ$46,7,TRUE)</f>
        <v>#N/A</v>
      </c>
      <c r="M39" s="15" t="e">
        <f>HLOOKUP('Revisión Simce'!M10,'Revisión Simce'!$BH$13:$CQ$46,7,TRUE)</f>
        <v>#N/A</v>
      </c>
      <c r="N39" s="15" t="e">
        <f>HLOOKUP('Revisión Simce'!N10,'Revisión Simce'!$BH$13:$CQ$46,7,TRUE)</f>
        <v>#N/A</v>
      </c>
      <c r="O39" s="15" t="e">
        <f>HLOOKUP('Revisión Simce'!O10,'Revisión Simce'!$BH$13:$CQ$46,7,TRUE)</f>
        <v>#N/A</v>
      </c>
      <c r="P39" s="15" t="e">
        <f>HLOOKUP('Revisión Simce'!P10,'Revisión Simce'!$BH$13:$CQ$46,7,TRUE)</f>
        <v>#N/A</v>
      </c>
      <c r="Q39" s="15" t="e">
        <f>HLOOKUP('Revisión Simce'!Q10,'Revisión Simce'!$BH$13:$CQ$46,7,TRUE)</f>
        <v>#N/A</v>
      </c>
      <c r="R39" s="15" t="e">
        <f>HLOOKUP('Revisión Simce'!R10,'Revisión Simce'!$BH$13:$CQ$46,7,TRUE)</f>
        <v>#N/A</v>
      </c>
      <c r="S39" s="15" t="e">
        <f>HLOOKUP('Revisión Simce'!S10,'Revisión Simce'!$BH$13:$CQ$46,7,TRUE)</f>
        <v>#N/A</v>
      </c>
      <c r="T39" s="15" t="e">
        <f>HLOOKUP('Revisión Simce'!T10,'Revisión Simce'!$BH$13:$CQ$46,7,TRUE)</f>
        <v>#N/A</v>
      </c>
      <c r="U39" s="15" t="e">
        <f>HLOOKUP('Revisión Simce'!U10,'Revisión Simce'!$BH$13:$CQ$46,7,TRUE)</f>
        <v>#N/A</v>
      </c>
      <c r="V39" s="15" t="e">
        <f>HLOOKUP('Revisión Simce'!V10,'Revisión Simce'!$BH$13:$CQ$46,7,TRUE)</f>
        <v>#N/A</v>
      </c>
      <c r="W39" s="15" t="e">
        <f>HLOOKUP('Revisión Simce'!W10,'Revisión Simce'!$BH$13:$CQ$46,7,TRUE)</f>
        <v>#N/A</v>
      </c>
      <c r="X39" s="15" t="e">
        <f>HLOOKUP('Revisión Simce'!X10,'Revisión Simce'!$BH$13:$CQ$46,7,TRUE)</f>
        <v>#N/A</v>
      </c>
      <c r="Y39" s="15" t="e">
        <f>HLOOKUP('Revisión Simce'!Y10,'Revisión Simce'!$BH$13:$CQ$46,7,TRUE)</f>
        <v>#N/A</v>
      </c>
      <c r="Z39" s="15"/>
      <c r="AA39" s="15"/>
      <c r="AB39" s="15"/>
      <c r="AC39" s="106">
        <f>COUNT(C39:Y39)</f>
        <v>7</v>
      </c>
      <c r="AD39" s="106"/>
      <c r="AE39" s="106"/>
      <c r="AF39" s="106"/>
      <c r="AG39" s="106">
        <f t="shared" si="1"/>
        <v>2</v>
      </c>
      <c r="AH39" s="106"/>
      <c r="AI39" s="106"/>
      <c r="AJ39" s="106"/>
      <c r="AK39" s="106">
        <f>AC39-AG39</f>
        <v>5</v>
      </c>
      <c r="AM39" s="92">
        <v>29</v>
      </c>
      <c r="AN39" s="97"/>
      <c r="AO39" s="93"/>
      <c r="AP39" s="93"/>
      <c r="AQ39" s="93"/>
      <c r="AS39" s="92"/>
      <c r="AT39">
        <f>AK217</f>
        <v>3</v>
      </c>
      <c r="AU39">
        <f>AK218</f>
        <v>2</v>
      </c>
      <c r="AV39">
        <f>AK219</f>
        <v>3</v>
      </c>
      <c r="AW39">
        <f>AK220</f>
        <v>4</v>
      </c>
      <c r="AX39">
        <f>AK221</f>
        <v>4</v>
      </c>
      <c r="AY39">
        <f t="shared" si="0"/>
        <v>16</v>
      </c>
    </row>
    <row r="40" spans="1:51" ht="15">
      <c r="A40" s="15"/>
      <c r="B40" s="85" t="s">
        <v>58</v>
      </c>
      <c r="C40" s="15">
        <f>HLOOKUP('Revisión Simce'!C11,'Revisión Simce'!$BH$13:$CQ$46,7,TRUE)</f>
        <v>0</v>
      </c>
      <c r="D40" s="15">
        <f>HLOOKUP('Revisión Simce'!D11,'Revisión Simce'!$BH$13:$CQ$46,7,TRUE)</f>
        <v>0</v>
      </c>
      <c r="E40" s="15">
        <f>HLOOKUP('Revisión Simce'!E11,'Revisión Simce'!$BH$13:$CQ$46,7,TRUE)</f>
        <v>1</v>
      </c>
      <c r="F40" s="15">
        <f>HLOOKUP('Revisión Simce'!F11,'Revisión Simce'!$BH$13:$CQ$46,7,TRUE)</f>
        <v>1</v>
      </c>
      <c r="G40" s="15">
        <f>HLOOKUP('Revisión Simce'!G11,'Revisión Simce'!$BH$13:$CQ$46,7,TRUE)</f>
        <v>1</v>
      </c>
      <c r="H40" s="15">
        <f>HLOOKUP('Revisión Simce'!H11,'Revisión Simce'!$BH$13:$CQ$46,7,TRUE)</f>
        <v>1</v>
      </c>
      <c r="I40" s="15">
        <f>HLOOKUP('Revisión Simce'!I11,'Revisión Simce'!$BH$13:$CQ$46,7,TRUE)</f>
        <v>1</v>
      </c>
      <c r="J40" s="15">
        <f>HLOOKUP('Revisión Simce'!J11,'Revisión Simce'!$BH$13:$CQ$46,7,TRUE)</f>
        <v>1</v>
      </c>
      <c r="K40" s="15">
        <f>HLOOKUP('Revisión Simce'!K11,'Revisión Simce'!$BH$13:$CQ$46,7,TRUE)</f>
        <v>1</v>
      </c>
      <c r="L40" s="15" t="e">
        <f>HLOOKUP('Revisión Simce'!L11,'Revisión Simce'!$BH$13:$CQ$46,7,TRUE)</f>
        <v>#N/A</v>
      </c>
      <c r="M40" s="15" t="e">
        <f>HLOOKUP('Revisión Simce'!M11,'Revisión Simce'!$BH$13:$CQ$46,7,TRUE)</f>
        <v>#N/A</v>
      </c>
      <c r="N40" s="15" t="e">
        <f>HLOOKUP('Revisión Simce'!N11,'Revisión Simce'!$BH$13:$CQ$46,7,TRUE)</f>
        <v>#N/A</v>
      </c>
      <c r="O40" s="15" t="e">
        <f>HLOOKUP('Revisión Simce'!O11,'Revisión Simce'!$BH$13:$CQ$46,7,TRUE)</f>
        <v>#N/A</v>
      </c>
      <c r="P40" s="15" t="e">
        <f>HLOOKUP('Revisión Simce'!P11,'Revisión Simce'!$BH$13:$CQ$46,7,TRUE)</f>
        <v>#N/A</v>
      </c>
      <c r="Q40" s="15" t="e">
        <f>HLOOKUP('Revisión Simce'!Q11,'Revisión Simce'!$BH$13:$CQ$46,7,TRUE)</f>
        <v>#N/A</v>
      </c>
      <c r="R40" s="15" t="e">
        <f>HLOOKUP('Revisión Simce'!R11,'Revisión Simce'!$BH$13:$CQ$46,7,TRUE)</f>
        <v>#N/A</v>
      </c>
      <c r="S40" s="15" t="e">
        <f>HLOOKUP('Revisión Simce'!S11,'Revisión Simce'!$BH$13:$CQ$46,7,TRUE)</f>
        <v>#N/A</v>
      </c>
      <c r="T40" s="15" t="e">
        <f>HLOOKUP('Revisión Simce'!T11,'Revisión Simce'!$BH$13:$CQ$46,7,TRUE)</f>
        <v>#N/A</v>
      </c>
      <c r="U40" s="15" t="e">
        <f>HLOOKUP('Revisión Simce'!U11,'Revisión Simce'!$BH$13:$CQ$46,7,TRUE)</f>
        <v>#N/A</v>
      </c>
      <c r="V40" s="15" t="e">
        <f>HLOOKUP('Revisión Simce'!V11,'Revisión Simce'!$BH$13:$CQ$46,7,TRUE)</f>
        <v>#N/A</v>
      </c>
      <c r="W40" s="15" t="e">
        <f>HLOOKUP('Revisión Simce'!W11,'Revisión Simce'!$BH$13:$CQ$46,7,TRUE)</f>
        <v>#N/A</v>
      </c>
      <c r="X40" s="15" t="e">
        <f>HLOOKUP('Revisión Simce'!X11,'Revisión Simce'!$BH$13:$CQ$46,7,TRUE)</f>
        <v>#N/A</v>
      </c>
      <c r="Y40" s="15" t="e">
        <f>HLOOKUP('Revisión Simce'!Y11,'Revisión Simce'!$BH$13:$CQ$46,7,TRUE)</f>
        <v>#N/A</v>
      </c>
      <c r="Z40" s="15"/>
      <c r="AA40" s="15"/>
      <c r="AB40" s="15"/>
      <c r="AC40" s="106">
        <f>COUNT(C40:Y40)</f>
        <v>9</v>
      </c>
      <c r="AD40" s="106"/>
      <c r="AE40" s="106"/>
      <c r="AF40" s="106"/>
      <c r="AG40" s="106">
        <f t="shared" si="1"/>
        <v>2</v>
      </c>
      <c r="AH40" s="106"/>
      <c r="AI40" s="106"/>
      <c r="AJ40" s="106"/>
      <c r="AK40" s="106">
        <f>AC40-AG40</f>
        <v>7</v>
      </c>
      <c r="AM40" s="92">
        <v>30</v>
      </c>
      <c r="AN40" s="97"/>
      <c r="AO40" s="93"/>
      <c r="AP40" s="93"/>
      <c r="AQ40" s="93"/>
      <c r="AS40" s="92"/>
      <c r="AT40">
        <f>AK225</f>
        <v>3</v>
      </c>
      <c r="AU40">
        <f>AK226</f>
        <v>3</v>
      </c>
      <c r="AV40">
        <f>AK227</f>
        <v>4</v>
      </c>
      <c r="AW40">
        <f>AK228</f>
        <v>2</v>
      </c>
      <c r="AX40">
        <f>AK229</f>
        <v>1</v>
      </c>
      <c r="AY40">
        <f t="shared" si="0"/>
        <v>13</v>
      </c>
    </row>
    <row r="41" spans="1:51" ht="15">
      <c r="A41" s="15"/>
      <c r="B41" s="85"/>
      <c r="C41" s="15">
        <f>HLOOKUP('Revisión Simce'!C12,'Revisión Simce'!$BH$13:$CQ$46,7,TRUE)</f>
        <v>1</v>
      </c>
      <c r="D41" s="15">
        <f>HLOOKUP('Revisión Simce'!D12,'Revisión Simce'!$BH$13:$CQ$46,7,TRUE)</f>
        <v>1</v>
      </c>
      <c r="E41" s="15">
        <f>HLOOKUP('Revisión Simce'!E12,'Revisión Simce'!$BH$13:$CQ$46,7,TRUE)</f>
        <v>0</v>
      </c>
      <c r="F41" s="15">
        <f>HLOOKUP('Revisión Simce'!F12,'Revisión Simce'!$BH$13:$CQ$46,7,TRUE)</f>
        <v>0</v>
      </c>
      <c r="G41" s="15">
        <f>HLOOKUP('Revisión Simce'!G12,'Revisión Simce'!$BH$13:$CQ$46,7,TRUE)</f>
        <v>0</v>
      </c>
      <c r="H41" s="15" t="e">
        <f>HLOOKUP('Revisión Simce'!H12,'Revisión Simce'!$BH$13:$CQ$46,7,TRUE)</f>
        <v>#N/A</v>
      </c>
      <c r="I41" s="15" t="e">
        <f>HLOOKUP('Revisión Simce'!I12,'Revisión Simce'!$BH$13:$CQ$46,7,TRUE)</f>
        <v>#N/A</v>
      </c>
      <c r="J41" s="15" t="e">
        <f>HLOOKUP('Revisión Simce'!J12,'Revisión Simce'!$BH$13:$CQ$46,7,TRUE)</f>
        <v>#N/A</v>
      </c>
      <c r="K41" s="15" t="e">
        <f>HLOOKUP('Revisión Simce'!K12,'Revisión Simce'!$BH$13:$CQ$46,7,TRUE)</f>
        <v>#N/A</v>
      </c>
      <c r="L41" s="15" t="e">
        <f>HLOOKUP('Revisión Simce'!L12,'Revisión Simce'!$BH$13:$CQ$46,7,TRUE)</f>
        <v>#N/A</v>
      </c>
      <c r="M41" s="15" t="e">
        <f>HLOOKUP('Revisión Simce'!M12,'Revisión Simce'!$BH$13:$CQ$46,7,TRUE)</f>
        <v>#N/A</v>
      </c>
      <c r="N41" s="15" t="e">
        <f>HLOOKUP('Revisión Simce'!N12,'Revisión Simce'!$BH$13:$CQ$46,7,TRUE)</f>
        <v>#N/A</v>
      </c>
      <c r="O41" s="15" t="e">
        <f>HLOOKUP('Revisión Simce'!O12,'Revisión Simce'!$BH$13:$CQ$46,7,TRUE)</f>
        <v>#N/A</v>
      </c>
      <c r="P41" s="15" t="e">
        <f>HLOOKUP('Revisión Simce'!P12,'Revisión Simce'!$BH$13:$CQ$46,7,TRUE)</f>
        <v>#N/A</v>
      </c>
      <c r="Q41" s="15" t="e">
        <f>HLOOKUP('Revisión Simce'!Q12,'Revisión Simce'!$BH$13:$CQ$46,7,TRUE)</f>
        <v>#N/A</v>
      </c>
      <c r="R41" s="15" t="e">
        <f>HLOOKUP('Revisión Simce'!R12,'Revisión Simce'!$BH$13:$CQ$46,7,TRUE)</f>
        <v>#N/A</v>
      </c>
      <c r="S41" s="15" t="e">
        <f>HLOOKUP('Revisión Simce'!S12,'Revisión Simce'!$BH$13:$CQ$46,7,TRUE)</f>
        <v>#N/A</v>
      </c>
      <c r="T41" s="15" t="e">
        <f>HLOOKUP('Revisión Simce'!T12,'Revisión Simce'!$BH$13:$CQ$46,7,TRUE)</f>
        <v>#N/A</v>
      </c>
      <c r="U41" s="15" t="e">
        <f>HLOOKUP('Revisión Simce'!U12,'Revisión Simce'!$BH$13:$CQ$46,7,TRUE)</f>
        <v>#N/A</v>
      </c>
      <c r="V41" s="15" t="e">
        <f>HLOOKUP('Revisión Simce'!V12,'Revisión Simce'!$BH$13:$CQ$46,7,TRUE)</f>
        <v>#N/A</v>
      </c>
      <c r="W41" s="15" t="e">
        <f>HLOOKUP('Revisión Simce'!W12,'Revisión Simce'!$BH$13:$CQ$46,7,TRUE)</f>
        <v>#N/A</v>
      </c>
      <c r="X41" s="15" t="e">
        <f>HLOOKUP('Revisión Simce'!X12,'Revisión Simce'!$BH$13:$CQ$46,7,TRUE)</f>
        <v>#N/A</v>
      </c>
      <c r="Y41" s="15" t="e">
        <f>HLOOKUP('Revisión Simce'!Y12,'Revisión Simce'!$BH$13:$CQ$46,7,TRUE)</f>
        <v>#N/A</v>
      </c>
      <c r="Z41" s="15"/>
      <c r="AA41" s="15"/>
      <c r="AB41" s="15"/>
      <c r="AC41" s="106">
        <f>COUNT(C41:Y41)</f>
        <v>5</v>
      </c>
      <c r="AD41" s="106"/>
      <c r="AE41" s="106"/>
      <c r="AF41" s="106"/>
      <c r="AG41" s="106">
        <f>COUNTIF(C41:Y41,"=0")</f>
        <v>3</v>
      </c>
      <c r="AH41" s="106"/>
      <c r="AI41" s="106"/>
      <c r="AJ41" s="106"/>
      <c r="AK41" s="106">
        <f>AC41-AG41</f>
        <v>2</v>
      </c>
      <c r="AM41" s="92"/>
      <c r="AN41" s="97"/>
      <c r="AO41" s="93"/>
      <c r="AP41" s="93"/>
      <c r="AQ41" s="93"/>
      <c r="AS41" s="92"/>
      <c r="AY41">
        <f t="shared" si="0"/>
        <v>0</v>
      </c>
    </row>
    <row r="42" spans="1:51" ht="15.75" thickBot="1">
      <c r="A42" s="86"/>
      <c r="B42" s="90" t="s">
        <v>59</v>
      </c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>
        <f>SUM(AC37:AC40)</f>
        <v>25</v>
      </c>
      <c r="AD42" s="91">
        <f>SUM(AD37:AD40)</f>
        <v>0</v>
      </c>
      <c r="AE42" s="91">
        <f>SUM(AE37:AE40)</f>
        <v>0</v>
      </c>
      <c r="AF42" s="91">
        <f>SUM(AF37:AF40)</f>
        <v>0</v>
      </c>
      <c r="AG42" s="91">
        <f>SUM(AG37:AG40)</f>
        <v>6</v>
      </c>
      <c r="AH42" s="91"/>
      <c r="AI42" s="91"/>
      <c r="AJ42" s="91"/>
      <c r="AK42" s="91">
        <f>SUM(AK37:AK40)</f>
        <v>19</v>
      </c>
      <c r="AM42" s="92">
        <v>31</v>
      </c>
      <c r="AN42" s="97"/>
      <c r="AO42" s="93"/>
      <c r="AP42" s="93"/>
      <c r="AQ42" s="93"/>
      <c r="AR42" s="93"/>
      <c r="AS42" s="92"/>
      <c r="AT42">
        <f>AK233</f>
        <v>0</v>
      </c>
      <c r="AU42">
        <f>AK234</f>
        <v>0</v>
      </c>
      <c r="AV42">
        <f>AK235</f>
        <v>0</v>
      </c>
      <c r="AW42">
        <f>AK236</f>
        <v>0</v>
      </c>
      <c r="AX42">
        <f>AK237</f>
        <v>0</v>
      </c>
      <c r="AY42">
        <f t="shared" si="0"/>
        <v>0</v>
      </c>
    </row>
    <row r="43" spans="1:51" ht="15">
      <c r="A43" s="155">
        <f>AN13</f>
        <v>0</v>
      </c>
      <c r="B43" s="15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9"/>
      <c r="AD43" s="49"/>
      <c r="AE43" s="49"/>
      <c r="AF43" s="49"/>
      <c r="AG43" s="49"/>
      <c r="AH43" s="49"/>
      <c r="AI43" s="49"/>
      <c r="AJ43" s="49"/>
      <c r="AK43" s="49"/>
      <c r="AL43">
        <v>6</v>
      </c>
      <c r="AM43" s="92">
        <v>32</v>
      </c>
      <c r="AN43" s="97"/>
      <c r="AR43" s="93"/>
      <c r="AS43" s="92"/>
      <c r="AT43">
        <f>AK241</f>
        <v>0</v>
      </c>
      <c r="AU43">
        <f>AK242</f>
        <v>0</v>
      </c>
      <c r="AV43">
        <f>AK243</f>
        <v>0</v>
      </c>
      <c r="AW43">
        <f>AK244</f>
        <v>0</v>
      </c>
      <c r="AX43">
        <f>AK245</f>
        <v>0</v>
      </c>
      <c r="AY43">
        <f t="shared" si="0"/>
        <v>0</v>
      </c>
    </row>
    <row r="44" spans="1:51" ht="15">
      <c r="A44" s="45"/>
      <c r="B44" s="101" t="s">
        <v>55</v>
      </c>
      <c r="C44" s="45">
        <f>HLOOKUP('Revisión Simce'!$C$8,'Revisión Simce'!$BH$13:$CQ$46,8,TRUE)</f>
        <v>0</v>
      </c>
      <c r="D44" s="45">
        <f>HLOOKUP('Revisión Simce'!D8,'Revisión Simce'!$BH$13:$CQ$46,8,TRUE)</f>
        <v>1</v>
      </c>
      <c r="E44" s="45">
        <f>HLOOKUP('Revisión Simce'!E8,'Revisión Simce'!$BH$13:$CQ$46,8,TRUE)</f>
        <v>1</v>
      </c>
      <c r="F44" s="45" t="e">
        <f>HLOOKUP('Revisión Simce'!F8,'Revisión Simce'!$BH$13:$CQ$46,8,TRUE)</f>
        <v>#N/A</v>
      </c>
      <c r="G44" s="45" t="e">
        <f>HLOOKUP('Revisión Simce'!G8,'Revisión Simce'!$BH$13:$CQ$46,8,TRUE)</f>
        <v>#N/A</v>
      </c>
      <c r="H44" s="45" t="e">
        <f>HLOOKUP('Revisión Simce'!H8,'Revisión Simce'!$BH$13:$CQ$46,8,TRUE)</f>
        <v>#N/A</v>
      </c>
      <c r="I44" s="45" t="e">
        <f>HLOOKUP('Revisión Simce'!I8,'Revisión Simce'!$BH$13:$CQ$46,8,TRUE)</f>
        <v>#N/A</v>
      </c>
      <c r="J44" s="45" t="e">
        <f>HLOOKUP('Revisión Simce'!J8,'Revisión Simce'!$BH$13:$CQ$46,8,TRUE)</f>
        <v>#N/A</v>
      </c>
      <c r="K44" s="45" t="e">
        <f>HLOOKUP('Revisión Simce'!K8,'Revisión Simce'!$BH$13:$CQ$46,8,TRUE)</f>
        <v>#N/A</v>
      </c>
      <c r="L44" s="45" t="e">
        <f>HLOOKUP('Revisión Simce'!L8,'Revisión Simce'!$BH$13:$CQ$46,8,TRUE)</f>
        <v>#N/A</v>
      </c>
      <c r="M44" s="45" t="e">
        <f>HLOOKUP('Revisión Simce'!M8,'Revisión Simce'!$BH$13:$CQ$46,8,TRUE)</f>
        <v>#N/A</v>
      </c>
      <c r="N44" s="45" t="e">
        <f>HLOOKUP('Revisión Simce'!N8,'Revisión Simce'!$BH$13:$CQ$46,8,TRUE)</f>
        <v>#N/A</v>
      </c>
      <c r="O44" s="45" t="e">
        <f>HLOOKUP('Revisión Simce'!O8,'Revisión Simce'!$BH$13:$CQ$46,8,TRUE)</f>
        <v>#N/A</v>
      </c>
      <c r="P44" s="45" t="e">
        <f>HLOOKUP('Revisión Simce'!P8,'Revisión Simce'!$BH$13:$CQ$46,8,TRUE)</f>
        <v>#N/A</v>
      </c>
      <c r="Q44" s="45" t="e">
        <f>HLOOKUP('Revisión Simce'!Q8,'Revisión Simce'!$BH$13:$CQ$46,8,TRUE)</f>
        <v>#N/A</v>
      </c>
      <c r="R44" s="45" t="e">
        <f>HLOOKUP('Revisión Simce'!R8,'Revisión Simce'!$BH$13:$CQ$46,8,TRUE)</f>
        <v>#N/A</v>
      </c>
      <c r="S44" s="45" t="e">
        <f>HLOOKUP('Revisión Simce'!S8,'Revisión Simce'!$BH$13:$CQ$46,8,TRUE)</f>
        <v>#N/A</v>
      </c>
      <c r="T44" s="45" t="e">
        <f>HLOOKUP('Revisión Simce'!T8,'Revisión Simce'!$BH$13:$CQ$46,8,TRUE)</f>
        <v>#N/A</v>
      </c>
      <c r="U44" s="45" t="e">
        <f>HLOOKUP('Revisión Simce'!U8,'Revisión Simce'!$BH$13:$CQ$46,8,TRUE)</f>
        <v>#N/A</v>
      </c>
      <c r="V44" s="45" t="e">
        <f>HLOOKUP('Revisión Simce'!V8,'Revisión Simce'!$BH$13:$CQ$46,8,TRUE)</f>
        <v>#N/A</v>
      </c>
      <c r="W44" s="45" t="e">
        <f>HLOOKUP('Revisión Simce'!W8,'Revisión Simce'!$BH$13:$CQ$46,8,TRUE)</f>
        <v>#N/A</v>
      </c>
      <c r="X44" s="45" t="e">
        <f>HLOOKUP('Revisión Simce'!X8,'Revisión Simce'!$BH$13:$CQ$46,8,TRUE)</f>
        <v>#N/A</v>
      </c>
      <c r="Y44" s="45" t="e">
        <f>HLOOKUP('Revisión Simce'!Y8,'Revisión Simce'!$BH$13:$CQ$46,8,TRUE)</f>
        <v>#N/A</v>
      </c>
      <c r="Z44" s="45"/>
      <c r="AA44" s="45"/>
      <c r="AB44" s="45"/>
      <c r="AC44" s="49">
        <f>COUNT(C44:Y44)</f>
        <v>3</v>
      </c>
      <c r="AD44" s="49"/>
      <c r="AE44" s="49"/>
      <c r="AF44" s="49"/>
      <c r="AG44" s="49">
        <f t="shared" si="1"/>
        <v>1</v>
      </c>
      <c r="AH44" s="49"/>
      <c r="AI44" s="49"/>
      <c r="AJ44" s="49"/>
      <c r="AK44" s="49">
        <f>AC44-AG44</f>
        <v>2</v>
      </c>
      <c r="AM44" s="92">
        <v>33</v>
      </c>
      <c r="AR44" s="93"/>
      <c r="AS44" s="92"/>
      <c r="AT44">
        <f>AK249</f>
        <v>0</v>
      </c>
      <c r="AU44">
        <f>AK250</f>
        <v>0</v>
      </c>
      <c r="AV44">
        <f>AK251</f>
        <v>0</v>
      </c>
      <c r="AW44">
        <f>AK252</f>
        <v>0</v>
      </c>
      <c r="AY44">
        <f t="shared" si="0"/>
        <v>0</v>
      </c>
    </row>
    <row r="45" spans="1:51" ht="15">
      <c r="A45" s="45"/>
      <c r="B45" s="101" t="s">
        <v>56</v>
      </c>
      <c r="C45" s="45">
        <f>HLOOKUP('Revisión Simce'!C9,'Revisión Simce'!$BH$13:$CQ$46,8,TRUE)</f>
        <v>0</v>
      </c>
      <c r="D45" s="45">
        <f>HLOOKUP('Revisión Simce'!D9,'Revisión Simce'!$BH$13:$CQ$46,8,TRUE)</f>
        <v>0</v>
      </c>
      <c r="E45" s="45">
        <f>HLOOKUP('Revisión Simce'!E9,'Revisión Simce'!$BH$13:$CQ$46,8,TRUE)</f>
        <v>0</v>
      </c>
      <c r="F45" s="45">
        <f>HLOOKUP('Revisión Simce'!F9,'Revisión Simce'!$BH$13:$CQ$46,8,TRUE)</f>
        <v>1</v>
      </c>
      <c r="G45" s="45">
        <f>HLOOKUP('Revisión Simce'!G9,'Revisión Simce'!$BH$13:$CQ$46,8,TRUE)</f>
        <v>1</v>
      </c>
      <c r="H45" s="45">
        <f>HLOOKUP('Revisión Simce'!H9,'Revisión Simce'!$BH$13:$CQ$46,8,TRUE)</f>
        <v>1</v>
      </c>
      <c r="I45" s="45" t="e">
        <f>HLOOKUP('Revisión Simce'!I9,'Revisión Simce'!$BH$13:$CQ$46,8,TRUE)</f>
        <v>#N/A</v>
      </c>
      <c r="J45" s="45" t="e">
        <f>HLOOKUP('Revisión Simce'!J9,'Revisión Simce'!$BH$13:$CQ$46,8,TRUE)</f>
        <v>#N/A</v>
      </c>
      <c r="K45" s="45" t="e">
        <f>HLOOKUP('Revisión Simce'!K9,'Revisión Simce'!$BH$13:$CQ$46,8,TRUE)</f>
        <v>#N/A</v>
      </c>
      <c r="L45" s="45" t="e">
        <f>HLOOKUP('Revisión Simce'!L9,'Revisión Simce'!$BH$13:$CQ$46,8,TRUE)</f>
        <v>#N/A</v>
      </c>
      <c r="M45" s="45" t="e">
        <f>HLOOKUP('Revisión Simce'!M9,'Revisión Simce'!$BH$13:$CQ$46,8,TRUE)</f>
        <v>#N/A</v>
      </c>
      <c r="N45" s="45" t="e">
        <f>HLOOKUP('Revisión Simce'!N9,'Revisión Simce'!$BH$13:$CQ$46,8,TRUE)</f>
        <v>#N/A</v>
      </c>
      <c r="O45" s="45" t="e">
        <f>HLOOKUP('Revisión Simce'!O9,'Revisión Simce'!$BH$13:$CQ$46,8,TRUE)</f>
        <v>#N/A</v>
      </c>
      <c r="P45" s="45" t="e">
        <f>HLOOKUP('Revisión Simce'!P9,'Revisión Simce'!$BH$13:$CQ$46,8,TRUE)</f>
        <v>#N/A</v>
      </c>
      <c r="Q45" s="45" t="e">
        <f>HLOOKUP('Revisión Simce'!Q9,'Revisión Simce'!$BH$13:$CQ$46,8,TRUE)</f>
        <v>#N/A</v>
      </c>
      <c r="R45" s="45" t="e">
        <f>HLOOKUP('Revisión Simce'!R9,'Revisión Simce'!$BH$13:$CQ$46,8,TRUE)</f>
        <v>#N/A</v>
      </c>
      <c r="S45" s="45" t="e">
        <f>HLOOKUP('Revisión Simce'!S9,'Revisión Simce'!$BH$13:$CQ$46,8,TRUE)</f>
        <v>#N/A</v>
      </c>
      <c r="T45" s="45" t="e">
        <f>HLOOKUP('Revisión Simce'!T9,'Revisión Simce'!$BH$13:$CQ$46,8,TRUE)</f>
        <v>#N/A</v>
      </c>
      <c r="U45" s="45" t="e">
        <f>HLOOKUP('Revisión Simce'!U9,'Revisión Simce'!$BH$13:$CQ$46,8,TRUE)</f>
        <v>#N/A</v>
      </c>
      <c r="V45" s="45" t="e">
        <f>HLOOKUP('Revisión Simce'!V9,'Revisión Simce'!$BH$13:$CQ$46,8,TRUE)</f>
        <v>#N/A</v>
      </c>
      <c r="W45" s="45" t="e">
        <f>HLOOKUP('Revisión Simce'!W9,'Revisión Simce'!$BH$13:$CQ$46,8,TRUE)</f>
        <v>#N/A</v>
      </c>
      <c r="X45" s="45" t="e">
        <f>HLOOKUP('Revisión Simce'!X9,'Revisión Simce'!$BH$13:$CQ$46,8,TRUE)</f>
        <v>#N/A</v>
      </c>
      <c r="Y45" s="45" t="e">
        <f>HLOOKUP('Revisión Simce'!Y9,'Revisión Simce'!$BH$13:$CQ$46,8,TRUE)</f>
        <v>#N/A</v>
      </c>
      <c r="Z45" s="45"/>
      <c r="AA45" s="45"/>
      <c r="AB45" s="45"/>
      <c r="AC45" s="49">
        <f>COUNT(C45:Y45)</f>
        <v>6</v>
      </c>
      <c r="AD45" s="49"/>
      <c r="AE45" s="49"/>
      <c r="AF45" s="49"/>
      <c r="AG45" s="49">
        <f t="shared" si="1"/>
        <v>3</v>
      </c>
      <c r="AH45" s="49"/>
      <c r="AI45" s="49"/>
      <c r="AJ45" s="49"/>
      <c r="AK45" s="49">
        <f>AC45-AG45</f>
        <v>3</v>
      </c>
      <c r="AM45" s="92">
        <v>34</v>
      </c>
      <c r="AR45" s="93"/>
      <c r="AS45" s="92"/>
      <c r="AT45">
        <f>AK263</f>
        <v>0</v>
      </c>
      <c r="AU45">
        <f>AK264</f>
        <v>0</v>
      </c>
      <c r="AV45">
        <f>AK265</f>
        <v>0</v>
      </c>
      <c r="AW45">
        <f>AK266</f>
        <v>0</v>
      </c>
      <c r="AY45">
        <f t="shared" si="0"/>
        <v>0</v>
      </c>
    </row>
    <row r="46" spans="1:51" ht="15">
      <c r="A46" s="45"/>
      <c r="B46" s="101" t="s">
        <v>57</v>
      </c>
      <c r="C46" s="45">
        <f>HLOOKUP('Revisión Simce'!C10,'Revisión Simce'!$BH$13:$CQ$46,8,TRUE)</f>
        <v>0</v>
      </c>
      <c r="D46" s="45">
        <f>HLOOKUP('Revisión Simce'!D10,'Revisión Simce'!$BH$13:$CQ$46,8,TRUE)</f>
        <v>1</v>
      </c>
      <c r="E46" s="45">
        <f>HLOOKUP('Revisión Simce'!E10,'Revisión Simce'!$BH$13:$CQ$46,8,TRUE)</f>
        <v>1</v>
      </c>
      <c r="F46" s="45">
        <f>HLOOKUP('Revisión Simce'!F10,'Revisión Simce'!$BH$13:$CQ$46,8,TRUE)</f>
        <v>1</v>
      </c>
      <c r="G46" s="45">
        <f>HLOOKUP('Revisión Simce'!G10,'Revisión Simce'!$BH$13:$CQ$46,8,TRUE)</f>
        <v>1</v>
      </c>
      <c r="H46" s="45">
        <f>HLOOKUP('Revisión Simce'!H10,'Revisión Simce'!$BH$13:$CQ$46,8,TRUE)</f>
        <v>0</v>
      </c>
      <c r="I46" s="45">
        <f>HLOOKUP('Revisión Simce'!I10,'Revisión Simce'!$BH$13:$CQ$46,8,TRUE)</f>
        <v>1</v>
      </c>
      <c r="J46" s="45" t="e">
        <f>HLOOKUP('Revisión Simce'!J10,'Revisión Simce'!$BH$13:$CQ$46,8,TRUE)</f>
        <v>#N/A</v>
      </c>
      <c r="K46" s="45" t="e">
        <f>HLOOKUP('Revisión Simce'!K10,'Revisión Simce'!$BH$13:$CQ$46,8,TRUE)</f>
        <v>#N/A</v>
      </c>
      <c r="L46" s="45" t="e">
        <f>HLOOKUP('Revisión Simce'!L10,'Revisión Simce'!$BH$13:$CQ$46,8,TRUE)</f>
        <v>#N/A</v>
      </c>
      <c r="M46" s="45" t="e">
        <f>HLOOKUP('Revisión Simce'!M10,'Revisión Simce'!$BH$13:$CQ$46,8,TRUE)</f>
        <v>#N/A</v>
      </c>
      <c r="N46" s="45" t="e">
        <f>HLOOKUP('Revisión Simce'!N10,'Revisión Simce'!$BH$13:$CQ$46,8,TRUE)</f>
        <v>#N/A</v>
      </c>
      <c r="O46" s="45" t="e">
        <f>HLOOKUP('Revisión Simce'!O10,'Revisión Simce'!$BH$13:$CQ$46,8,TRUE)</f>
        <v>#N/A</v>
      </c>
      <c r="P46" s="45" t="e">
        <f>HLOOKUP('Revisión Simce'!P10,'Revisión Simce'!$BH$13:$CQ$46,8,TRUE)</f>
        <v>#N/A</v>
      </c>
      <c r="Q46" s="45" t="e">
        <f>HLOOKUP('Revisión Simce'!Q10,'Revisión Simce'!$BH$13:$CQ$46,8,TRUE)</f>
        <v>#N/A</v>
      </c>
      <c r="R46" s="45" t="e">
        <f>HLOOKUP('Revisión Simce'!R10,'Revisión Simce'!$BH$13:$CQ$46,8,TRUE)</f>
        <v>#N/A</v>
      </c>
      <c r="S46" s="45" t="e">
        <f>HLOOKUP('Revisión Simce'!S10,'Revisión Simce'!$BH$13:$CQ$46,8,TRUE)</f>
        <v>#N/A</v>
      </c>
      <c r="T46" s="45" t="e">
        <f>HLOOKUP('Revisión Simce'!T10,'Revisión Simce'!$BH$13:$CQ$46,8,TRUE)</f>
        <v>#N/A</v>
      </c>
      <c r="U46" s="45" t="e">
        <f>HLOOKUP('Revisión Simce'!U10,'Revisión Simce'!$BH$13:$CQ$46,8,TRUE)</f>
        <v>#N/A</v>
      </c>
      <c r="V46" s="45" t="e">
        <f>HLOOKUP('Revisión Simce'!V10,'Revisión Simce'!$BH$13:$CQ$46,8,TRUE)</f>
        <v>#N/A</v>
      </c>
      <c r="W46" s="45" t="e">
        <f>HLOOKUP('Revisión Simce'!W10,'Revisión Simce'!$BH$13:$CQ$46,8,TRUE)</f>
        <v>#N/A</v>
      </c>
      <c r="X46" s="45" t="e">
        <f>HLOOKUP('Revisión Simce'!X10,'Revisión Simce'!$BH$13:$CQ$46,8,TRUE)</f>
        <v>#N/A</v>
      </c>
      <c r="Y46" s="45" t="e">
        <f>HLOOKUP('Revisión Simce'!Y10,'Revisión Simce'!$BH$13:$CQ$46,8,TRUE)</f>
        <v>#N/A</v>
      </c>
      <c r="Z46" s="45"/>
      <c r="AA46" s="45"/>
      <c r="AB46" s="45"/>
      <c r="AC46" s="49">
        <f>COUNT(C46:Y46)</f>
        <v>7</v>
      </c>
      <c r="AD46" s="49"/>
      <c r="AE46" s="49"/>
      <c r="AF46" s="49"/>
      <c r="AG46" s="49">
        <f t="shared" si="1"/>
        <v>2</v>
      </c>
      <c r="AH46" s="49"/>
      <c r="AI46" s="49"/>
      <c r="AJ46" s="49"/>
      <c r="AK46" s="49">
        <f>AC46-AG46</f>
        <v>5</v>
      </c>
      <c r="AM46" s="92">
        <v>35</v>
      </c>
      <c r="AR46" s="93"/>
      <c r="AS46" s="92"/>
      <c r="AT46">
        <f>AK270</f>
        <v>0</v>
      </c>
      <c r="AU46">
        <f>AK271</f>
        <v>0</v>
      </c>
      <c r="AV46">
        <f>AK272</f>
        <v>0</v>
      </c>
      <c r="AW46">
        <f>AK273</f>
        <v>0</v>
      </c>
      <c r="AY46">
        <f t="shared" si="0"/>
        <v>0</v>
      </c>
    </row>
    <row r="47" spans="1:51" ht="15">
      <c r="A47" s="45"/>
      <c r="B47" s="101" t="s">
        <v>58</v>
      </c>
      <c r="C47" s="45">
        <f>HLOOKUP('Revisión Simce'!C11,'Revisión Simce'!$BH$13:$CQ$46,8,TRUE)</f>
        <v>1</v>
      </c>
      <c r="D47" s="45">
        <f>HLOOKUP('Revisión Simce'!D11,'Revisión Simce'!$BH$13:$CQ$46,8,TRUE)</f>
        <v>0</v>
      </c>
      <c r="E47" s="45">
        <f>HLOOKUP('Revisión Simce'!E11,'Revisión Simce'!$BH$13:$CQ$46,8,TRUE)</f>
        <v>0</v>
      </c>
      <c r="F47" s="45">
        <f>HLOOKUP('Revisión Simce'!F11,'Revisión Simce'!$BH$13:$CQ$46,8,TRUE)</f>
        <v>1</v>
      </c>
      <c r="G47" s="45">
        <f>HLOOKUP('Revisión Simce'!G11,'Revisión Simce'!$BH$13:$CQ$46,8,TRUE)</f>
        <v>1</v>
      </c>
      <c r="H47" s="45">
        <f>HLOOKUP('Revisión Simce'!H11,'Revisión Simce'!$BH$13:$CQ$46,8,TRUE)</f>
        <v>1</v>
      </c>
      <c r="I47" s="45">
        <f>HLOOKUP('Revisión Simce'!I11,'Revisión Simce'!$BH$13:$CQ$46,8,TRUE)</f>
        <v>1</v>
      </c>
      <c r="J47" s="45">
        <f>HLOOKUP('Revisión Simce'!J11,'Revisión Simce'!$BH$13:$CQ$46,8,TRUE)</f>
        <v>0</v>
      </c>
      <c r="K47" s="45">
        <f>HLOOKUP('Revisión Simce'!K11,'Revisión Simce'!$BH$13:$CQ$46,8,TRUE)</f>
        <v>0</v>
      </c>
      <c r="L47" s="45" t="e">
        <f>HLOOKUP('Revisión Simce'!L11,'Revisión Simce'!$BH$13:$CQ$46,8,TRUE)</f>
        <v>#N/A</v>
      </c>
      <c r="M47" s="45" t="e">
        <f>HLOOKUP('Revisión Simce'!M11,'Revisión Simce'!$BH$13:$CQ$46,8,TRUE)</f>
        <v>#N/A</v>
      </c>
      <c r="N47" s="45" t="e">
        <f>HLOOKUP('Revisión Simce'!N11,'Revisión Simce'!$BH$13:$CQ$46,8,TRUE)</f>
        <v>#N/A</v>
      </c>
      <c r="O47" s="45" t="e">
        <f>HLOOKUP('Revisión Simce'!O11,'Revisión Simce'!$BH$13:$CQ$46,8,TRUE)</f>
        <v>#N/A</v>
      </c>
      <c r="P47" s="45" t="e">
        <f>HLOOKUP('Revisión Simce'!P11,'Revisión Simce'!$BH$13:$CQ$46,8,TRUE)</f>
        <v>#N/A</v>
      </c>
      <c r="Q47" s="45" t="e">
        <f>HLOOKUP('Revisión Simce'!Q11,'Revisión Simce'!$BH$13:$CQ$46,8,TRUE)</f>
        <v>#N/A</v>
      </c>
      <c r="R47" s="45" t="e">
        <f>HLOOKUP('Revisión Simce'!R11,'Revisión Simce'!$BH$13:$CQ$46,8,TRUE)</f>
        <v>#N/A</v>
      </c>
      <c r="S47" s="45" t="e">
        <f>HLOOKUP('Revisión Simce'!S11,'Revisión Simce'!$BH$13:$CQ$46,8,TRUE)</f>
        <v>#N/A</v>
      </c>
      <c r="T47" s="45" t="e">
        <f>HLOOKUP('Revisión Simce'!T11,'Revisión Simce'!$BH$13:$CQ$46,8,TRUE)</f>
        <v>#N/A</v>
      </c>
      <c r="U47" s="45" t="e">
        <f>HLOOKUP('Revisión Simce'!U11,'Revisión Simce'!$BH$13:$CQ$46,8,TRUE)</f>
        <v>#N/A</v>
      </c>
      <c r="V47" s="45" t="e">
        <f>HLOOKUP('Revisión Simce'!V11,'Revisión Simce'!$BH$13:$CQ$46,8,TRUE)</f>
        <v>#N/A</v>
      </c>
      <c r="W47" s="45" t="e">
        <f>HLOOKUP('Revisión Simce'!W11,'Revisión Simce'!$BH$13:$CQ$46,8,TRUE)</f>
        <v>#N/A</v>
      </c>
      <c r="X47" s="45" t="e">
        <f>HLOOKUP('Revisión Simce'!X11,'Revisión Simce'!$BH$13:$CQ$46,8,TRUE)</f>
        <v>#N/A</v>
      </c>
      <c r="Y47" s="45" t="e">
        <f>HLOOKUP('Revisión Simce'!Y11,'Revisión Simce'!$BH$13:$CQ$46,8,TRUE)</f>
        <v>#N/A</v>
      </c>
      <c r="Z47" s="45"/>
      <c r="AA47" s="45"/>
      <c r="AB47" s="45"/>
      <c r="AC47" s="49">
        <f>COUNT(C47:Y47)</f>
        <v>9</v>
      </c>
      <c r="AD47" s="49"/>
      <c r="AE47" s="49"/>
      <c r="AF47" s="49"/>
      <c r="AG47" s="49">
        <f t="shared" si="1"/>
        <v>4</v>
      </c>
      <c r="AH47" s="49"/>
      <c r="AI47" s="49"/>
      <c r="AJ47" s="49"/>
      <c r="AK47" s="49">
        <f>AC47-AG47</f>
        <v>5</v>
      </c>
      <c r="AM47" s="92">
        <v>36</v>
      </c>
      <c r="AR47" s="93"/>
      <c r="AS47" s="92"/>
      <c r="AT47">
        <f>AK277</f>
        <v>0</v>
      </c>
      <c r="AU47">
        <f>AK278</f>
        <v>0</v>
      </c>
      <c r="AV47">
        <f>AK279</f>
        <v>0</v>
      </c>
      <c r="AW47">
        <f>AK280</f>
        <v>0</v>
      </c>
      <c r="AY47">
        <f t="shared" si="0"/>
        <v>0</v>
      </c>
    </row>
    <row r="48" spans="1:51" ht="15">
      <c r="A48" s="45"/>
      <c r="B48" s="101"/>
      <c r="C48" s="45">
        <f>HLOOKUP('Revisión Simce'!C12,'Revisión Simce'!$BH$13:$CQ$46,8,TRUE)</f>
        <v>1</v>
      </c>
      <c r="D48" s="45">
        <f>HLOOKUP('Revisión Simce'!D12,'Revisión Simce'!$BH$13:$CQ$46,8,TRUE)</f>
        <v>1</v>
      </c>
      <c r="E48" s="45">
        <f>HLOOKUP('Revisión Simce'!E12,'Revisión Simce'!$BH$13:$CQ$46,8,TRUE)</f>
        <v>0</v>
      </c>
      <c r="F48" s="45">
        <f>HLOOKUP('Revisión Simce'!F12,'Revisión Simce'!$BH$13:$CQ$46,8,TRUE)</f>
        <v>0</v>
      </c>
      <c r="G48" s="45">
        <f>HLOOKUP('Revisión Simce'!G12,'Revisión Simce'!$BH$13:$CQ$46,8,TRUE)</f>
        <v>0</v>
      </c>
      <c r="H48" s="45" t="e">
        <f>HLOOKUP('Revisión Simce'!H12,'Revisión Simce'!$BH$13:$CQ$46,8,TRUE)</f>
        <v>#N/A</v>
      </c>
      <c r="I48" s="45" t="e">
        <f>HLOOKUP('Revisión Simce'!I12,'Revisión Simce'!$BH$13:$CQ$46,8,TRUE)</f>
        <v>#N/A</v>
      </c>
      <c r="J48" s="45" t="e">
        <f>HLOOKUP('Revisión Simce'!J12,'Revisión Simce'!$BH$13:$CQ$46,8,TRUE)</f>
        <v>#N/A</v>
      </c>
      <c r="K48" s="45" t="e">
        <f>HLOOKUP('Revisión Simce'!K12,'Revisión Simce'!$BH$13:$CQ$46,8,TRUE)</f>
        <v>#N/A</v>
      </c>
      <c r="L48" s="45" t="e">
        <f>HLOOKUP('Revisión Simce'!L12,'Revisión Simce'!$BH$13:$CQ$46,8,TRUE)</f>
        <v>#N/A</v>
      </c>
      <c r="M48" s="45" t="e">
        <f>HLOOKUP('Revisión Simce'!M12,'Revisión Simce'!$BH$13:$CQ$46,8,TRUE)</f>
        <v>#N/A</v>
      </c>
      <c r="N48" s="45" t="e">
        <f>HLOOKUP('Revisión Simce'!N12,'Revisión Simce'!$BH$13:$CQ$46,8,TRUE)</f>
        <v>#N/A</v>
      </c>
      <c r="O48" s="45" t="e">
        <f>HLOOKUP('Revisión Simce'!O12,'Revisión Simce'!$BH$13:$CQ$46,8,TRUE)</f>
        <v>#N/A</v>
      </c>
      <c r="P48" s="45" t="e">
        <f>HLOOKUP('Revisión Simce'!P12,'Revisión Simce'!$BH$13:$CQ$46,8,TRUE)</f>
        <v>#N/A</v>
      </c>
      <c r="Q48" s="45" t="e">
        <f>HLOOKUP('Revisión Simce'!Q12,'Revisión Simce'!$BH$13:$CQ$46,8,TRUE)</f>
        <v>#N/A</v>
      </c>
      <c r="R48" s="45" t="e">
        <f>HLOOKUP('Revisión Simce'!R12,'Revisión Simce'!$BH$13:$CQ$46,8,TRUE)</f>
        <v>#N/A</v>
      </c>
      <c r="S48" s="45" t="e">
        <f>HLOOKUP('Revisión Simce'!S12,'Revisión Simce'!$BH$13:$CQ$46,8,TRUE)</f>
        <v>#N/A</v>
      </c>
      <c r="T48" s="45" t="e">
        <f>HLOOKUP('Revisión Simce'!T12,'Revisión Simce'!$BH$13:$CQ$46,8,TRUE)</f>
        <v>#N/A</v>
      </c>
      <c r="U48" s="45" t="e">
        <f>HLOOKUP('Revisión Simce'!U12,'Revisión Simce'!$BH$13:$CQ$46,8,TRUE)</f>
        <v>#N/A</v>
      </c>
      <c r="V48" s="45" t="e">
        <f>HLOOKUP('Revisión Simce'!V12,'Revisión Simce'!$BH$13:$CQ$46,8,TRUE)</f>
        <v>#N/A</v>
      </c>
      <c r="W48" s="45" t="e">
        <f>HLOOKUP('Revisión Simce'!W12,'Revisión Simce'!$BH$13:$CQ$46,8,TRUE)</f>
        <v>#N/A</v>
      </c>
      <c r="X48" s="45" t="e">
        <f>HLOOKUP('Revisión Simce'!X12,'Revisión Simce'!$BH$13:$CQ$46,8,TRUE)</f>
        <v>#N/A</v>
      </c>
      <c r="Y48" s="45" t="e">
        <f>HLOOKUP('Revisión Simce'!Y12,'Revisión Simce'!$BH$13:$CQ$46,8,TRUE)</f>
        <v>#N/A</v>
      </c>
      <c r="Z48" s="45"/>
      <c r="AA48" s="45"/>
      <c r="AB48" s="45"/>
      <c r="AC48" s="49">
        <f>COUNT(C48:Y48)</f>
        <v>5</v>
      </c>
      <c r="AD48" s="49"/>
      <c r="AE48" s="49"/>
      <c r="AF48" s="49"/>
      <c r="AG48" s="49">
        <f>COUNTIF(C48:Y48,"=0")</f>
        <v>3</v>
      </c>
      <c r="AH48" s="49"/>
      <c r="AI48" s="49"/>
      <c r="AJ48" s="49"/>
      <c r="AK48" s="49">
        <f>AC48-AG48</f>
        <v>2</v>
      </c>
      <c r="AM48" s="92"/>
      <c r="AR48" s="93"/>
      <c r="AS48" s="92"/>
      <c r="AY48">
        <f t="shared" si="0"/>
        <v>0</v>
      </c>
    </row>
    <row r="49" spans="1:51" ht="15.75" thickBot="1">
      <c r="A49" s="89"/>
      <c r="B49" s="99" t="s">
        <v>59</v>
      </c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0"/>
      <c r="U49" s="100"/>
      <c r="V49" s="100"/>
      <c r="W49" s="100"/>
      <c r="X49" s="100"/>
      <c r="Y49" s="100"/>
      <c r="Z49" s="100"/>
      <c r="AA49" s="100"/>
      <c r="AB49" s="100"/>
      <c r="AC49" s="100">
        <f>SUM(AC44:AC47)</f>
        <v>25</v>
      </c>
      <c r="AD49" s="100">
        <f>SUM(AD44:AD47)</f>
        <v>0</v>
      </c>
      <c r="AE49" s="100">
        <f>SUM(AE44:AE47)</f>
        <v>0</v>
      </c>
      <c r="AF49" s="100">
        <f>SUM(AF44:AF47)</f>
        <v>0</v>
      </c>
      <c r="AG49" s="100">
        <f>SUM(AG44:AG47)</f>
        <v>10</v>
      </c>
      <c r="AH49" s="100"/>
      <c r="AI49" s="100"/>
      <c r="AJ49" s="100"/>
      <c r="AK49" s="100">
        <f>SUM(AK44:AK47)</f>
        <v>15</v>
      </c>
      <c r="AM49" s="92">
        <v>37</v>
      </c>
      <c r="AO49" s="93"/>
      <c r="AP49" s="93"/>
      <c r="AQ49" s="93"/>
      <c r="AR49" s="93"/>
      <c r="AS49" s="92"/>
      <c r="AT49">
        <f>AK284</f>
        <v>0</v>
      </c>
      <c r="AU49">
        <f>AK285</f>
        <v>0</v>
      </c>
      <c r="AV49">
        <f>AK286</f>
        <v>0</v>
      </c>
      <c r="AW49">
        <f>AK287</f>
        <v>0</v>
      </c>
      <c r="AY49">
        <f t="shared" si="0"/>
        <v>0</v>
      </c>
    </row>
    <row r="50" spans="1:51" ht="15">
      <c r="A50" s="15">
        <f>AN14</f>
        <v>0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06"/>
      <c r="AD50" s="106"/>
      <c r="AE50" s="106"/>
      <c r="AF50" s="106"/>
      <c r="AG50" s="106"/>
      <c r="AH50" s="106"/>
      <c r="AI50" s="106"/>
      <c r="AJ50" s="106"/>
      <c r="AK50" s="106"/>
      <c r="AL50">
        <v>7</v>
      </c>
      <c r="AM50" s="92">
        <v>38</v>
      </c>
      <c r="AO50" s="93"/>
      <c r="AP50" s="93"/>
      <c r="AQ50" s="93"/>
      <c r="AR50" s="93"/>
      <c r="AS50" s="92"/>
      <c r="AT50">
        <f>AK291</f>
        <v>0</v>
      </c>
      <c r="AU50">
        <f>AK292</f>
        <v>0</v>
      </c>
      <c r="AV50">
        <f>AK293</f>
        <v>0</v>
      </c>
      <c r="AW50">
        <f>AK294</f>
        <v>0</v>
      </c>
      <c r="AY50">
        <f t="shared" si="0"/>
        <v>0</v>
      </c>
    </row>
    <row r="51" spans="1:51" ht="15">
      <c r="A51" s="15"/>
      <c r="B51" s="85" t="s">
        <v>55</v>
      </c>
      <c r="C51" s="15">
        <f>HLOOKUP('Revisión Simce'!C8,'Revisión Simce'!$BH$13:$CQ$46,9,TRUE)</f>
        <v>0</v>
      </c>
      <c r="D51" s="15">
        <f>HLOOKUP('Revisión Simce'!D$8,'Revisión Simce'!$BH$13:$CQ$46,9,TRUE)</f>
        <v>1</v>
      </c>
      <c r="E51" s="15">
        <f>HLOOKUP('Revisión Simce'!E$8,'Revisión Simce'!$BH$13:$CQ$46,9,TRUE)</f>
        <v>0</v>
      </c>
      <c r="F51" s="15" t="e">
        <f>HLOOKUP('Revisión Simce'!F$8,'Revisión Simce'!$BH$13:$CQ$46,9,TRUE)</f>
        <v>#N/A</v>
      </c>
      <c r="G51" s="15" t="e">
        <f>HLOOKUP('Revisión Simce'!G$8,'Revisión Simce'!$BH$13:$CQ$46,9,TRUE)</f>
        <v>#N/A</v>
      </c>
      <c r="H51" s="15" t="e">
        <f>HLOOKUP('Revisión Simce'!H$8,'Revisión Simce'!$BH$13:$CQ$46,9,TRUE)</f>
        <v>#N/A</v>
      </c>
      <c r="I51" s="15" t="e">
        <f>HLOOKUP('Revisión Simce'!I$8,'Revisión Simce'!$BH$13:$CQ$46,9,TRUE)</f>
        <v>#N/A</v>
      </c>
      <c r="J51" s="15" t="e">
        <f>HLOOKUP('Revisión Simce'!J$8,'Revisión Simce'!$BH$13:$CQ$46,9,TRUE)</f>
        <v>#N/A</v>
      </c>
      <c r="K51" s="15" t="e">
        <f>HLOOKUP('Revisión Simce'!K$8,'Revisión Simce'!$BH$13:$CQ$46,9,TRUE)</f>
        <v>#N/A</v>
      </c>
      <c r="L51" s="15" t="e">
        <f>HLOOKUP('Revisión Simce'!L$8,'Revisión Simce'!$BH$13:$CQ$46,9,TRUE)</f>
        <v>#N/A</v>
      </c>
      <c r="M51" s="15" t="e">
        <f>HLOOKUP('Revisión Simce'!M$8,'Revisión Simce'!$BH$13:$CQ$46,9,TRUE)</f>
        <v>#N/A</v>
      </c>
      <c r="N51" s="15" t="e">
        <f>HLOOKUP('Revisión Simce'!N$8,'Revisión Simce'!$BH$13:$CQ$46,9,TRUE)</f>
        <v>#N/A</v>
      </c>
      <c r="O51" s="15" t="e">
        <f>HLOOKUP('Revisión Simce'!O$8,'Revisión Simce'!$BH$13:$CQ$46,9,TRUE)</f>
        <v>#N/A</v>
      </c>
      <c r="P51" s="15" t="e">
        <f>HLOOKUP('Revisión Simce'!P$8,'Revisión Simce'!$BH$13:$CQ$46,9,TRUE)</f>
        <v>#N/A</v>
      </c>
      <c r="Q51" s="15" t="e">
        <f>HLOOKUP('Revisión Simce'!Q$8,'Revisión Simce'!$BH$13:$CQ$46,9,TRUE)</f>
        <v>#N/A</v>
      </c>
      <c r="R51" s="15" t="e">
        <f>HLOOKUP('Revisión Simce'!R$8,'Revisión Simce'!$BH$13:$CQ$46,9,TRUE)</f>
        <v>#N/A</v>
      </c>
      <c r="S51" s="15" t="e">
        <f>HLOOKUP('Revisión Simce'!S$8,'Revisión Simce'!$BH$13:$CQ$46,9,TRUE)</f>
        <v>#N/A</v>
      </c>
      <c r="T51" s="15" t="e">
        <f>HLOOKUP('Revisión Simce'!T$8,'Revisión Simce'!$BH$13:$CQ$46,9,TRUE)</f>
        <v>#N/A</v>
      </c>
      <c r="U51" s="15" t="e">
        <f>HLOOKUP('Revisión Simce'!U$8,'Revisión Simce'!$BH$13:$CQ$46,9,TRUE)</f>
        <v>#N/A</v>
      </c>
      <c r="V51" s="15" t="e">
        <f>HLOOKUP('Revisión Simce'!V$8,'Revisión Simce'!$BH$13:$CQ$46,9,TRUE)</f>
        <v>#N/A</v>
      </c>
      <c r="W51" s="15" t="e">
        <f>HLOOKUP('Revisión Simce'!W$8,'Revisión Simce'!$BH$13:$CQ$46,9,TRUE)</f>
        <v>#N/A</v>
      </c>
      <c r="X51" s="15" t="e">
        <f>HLOOKUP('Revisión Simce'!X$8,'Revisión Simce'!$BH$13:$CQ$46,9,TRUE)</f>
        <v>#N/A</v>
      </c>
      <c r="Y51" s="15" t="e">
        <f>HLOOKUP('Revisión Simce'!Y$8,'Revisión Simce'!$BH$13:$CQ$46,9,TRUE)</f>
        <v>#N/A</v>
      </c>
      <c r="Z51" s="15"/>
      <c r="AA51" s="15"/>
      <c r="AB51" s="15"/>
      <c r="AC51" s="106">
        <f>COUNT(C51:Y51)</f>
        <v>3</v>
      </c>
      <c r="AD51" s="106"/>
      <c r="AE51" s="106"/>
      <c r="AF51" s="106"/>
      <c r="AG51" s="106">
        <f t="shared" si="1"/>
        <v>2</v>
      </c>
      <c r="AH51" s="106"/>
      <c r="AI51" s="106"/>
      <c r="AJ51" s="106"/>
      <c r="AK51" s="106">
        <f>AC51-AG51</f>
        <v>1</v>
      </c>
      <c r="AM51" s="92">
        <v>39</v>
      </c>
      <c r="AO51" s="93"/>
      <c r="AP51" s="93"/>
      <c r="AQ51" s="93"/>
      <c r="AR51" s="93"/>
      <c r="AS51" s="92"/>
      <c r="AY51">
        <f t="shared" si="0"/>
        <v>0</v>
      </c>
    </row>
    <row r="52" spans="1:51" ht="15">
      <c r="A52" s="15"/>
      <c r="B52" s="85" t="s">
        <v>56</v>
      </c>
      <c r="C52" s="15">
        <f>HLOOKUP('Revisión Simce'!C9,'Revisión Simce'!$BH$13:$CQ$46,9,TRUE)</f>
        <v>0</v>
      </c>
      <c r="D52" s="15">
        <f>HLOOKUP('Revisión Simce'!D9,'Revisión Simce'!$BH$13:$CQ$46,9,TRUE)</f>
        <v>1</v>
      </c>
      <c r="E52" s="15">
        <f>HLOOKUP('Revisión Simce'!E9,'Revisión Simce'!$BH$13:$CQ$46,9,TRUE)</f>
        <v>1</v>
      </c>
      <c r="F52" s="15">
        <f>HLOOKUP('Revisión Simce'!F9,'Revisión Simce'!$BH$13:$CQ$46,9,TRUE)</f>
        <v>1</v>
      </c>
      <c r="G52" s="15">
        <f>HLOOKUP('Revisión Simce'!G9,'Revisión Simce'!$BH$13:$CQ$46,9,TRUE)</f>
        <v>1</v>
      </c>
      <c r="H52" s="15">
        <f>HLOOKUP('Revisión Simce'!H9,'Revisión Simce'!$BH$13:$CQ$46,9,TRUE)</f>
        <v>1</v>
      </c>
      <c r="I52" s="15" t="e">
        <f>HLOOKUP('Revisión Simce'!I9,'Revisión Simce'!$BH$13:$CQ$46,9,TRUE)</f>
        <v>#N/A</v>
      </c>
      <c r="J52" s="15" t="e">
        <f>HLOOKUP('Revisión Simce'!J9,'Revisión Simce'!$BH$13:$CQ$46,9,TRUE)</f>
        <v>#N/A</v>
      </c>
      <c r="K52" s="15" t="e">
        <f>HLOOKUP('Revisión Simce'!K9,'Revisión Simce'!$BH$13:$CQ$46,9,TRUE)</f>
        <v>#N/A</v>
      </c>
      <c r="L52" s="15" t="e">
        <f>HLOOKUP('Revisión Simce'!L9,'Revisión Simce'!$BH$13:$CQ$46,9,TRUE)</f>
        <v>#N/A</v>
      </c>
      <c r="M52" s="15" t="e">
        <f>HLOOKUP('Revisión Simce'!M9,'Revisión Simce'!$BH$13:$CQ$46,9,TRUE)</f>
        <v>#N/A</v>
      </c>
      <c r="N52" s="15" t="e">
        <f>HLOOKUP('Revisión Simce'!N9,'Revisión Simce'!$BH$13:$CQ$46,9,TRUE)</f>
        <v>#N/A</v>
      </c>
      <c r="O52" s="15" t="e">
        <f>HLOOKUP('Revisión Simce'!O9,'Revisión Simce'!$BH$13:$CQ$46,9,TRUE)</f>
        <v>#N/A</v>
      </c>
      <c r="P52" s="15" t="e">
        <f>HLOOKUP('Revisión Simce'!P9,'Revisión Simce'!$BH$13:$CQ$46,9,TRUE)</f>
        <v>#N/A</v>
      </c>
      <c r="Q52" s="15" t="e">
        <f>HLOOKUP('Revisión Simce'!Q9,'Revisión Simce'!$BH$13:$CQ$46,9,TRUE)</f>
        <v>#N/A</v>
      </c>
      <c r="R52" s="15" t="e">
        <f>HLOOKUP('Revisión Simce'!R9,'Revisión Simce'!$BH$13:$CQ$46,9,TRUE)</f>
        <v>#N/A</v>
      </c>
      <c r="S52" s="15" t="e">
        <f>HLOOKUP('Revisión Simce'!S9,'Revisión Simce'!$BH$13:$CQ$46,9,TRUE)</f>
        <v>#N/A</v>
      </c>
      <c r="T52" s="15" t="e">
        <f>HLOOKUP('Revisión Simce'!T9,'Revisión Simce'!$BH$13:$CQ$46,9,TRUE)</f>
        <v>#N/A</v>
      </c>
      <c r="U52" s="15" t="e">
        <f>HLOOKUP('Revisión Simce'!U9,'Revisión Simce'!$BH$13:$CQ$46,9,TRUE)</f>
        <v>#N/A</v>
      </c>
      <c r="V52" s="15" t="e">
        <f>HLOOKUP('Revisión Simce'!V9,'Revisión Simce'!$BH$13:$CQ$46,9,TRUE)</f>
        <v>#N/A</v>
      </c>
      <c r="W52" s="15" t="e">
        <f>HLOOKUP('Revisión Simce'!W9,'Revisión Simce'!$BH$13:$CQ$46,9,TRUE)</f>
        <v>#N/A</v>
      </c>
      <c r="X52" s="15" t="e">
        <f>HLOOKUP('Revisión Simce'!X9,'Revisión Simce'!$BH$13:$CQ$46,9,TRUE)</f>
        <v>#N/A</v>
      </c>
      <c r="Y52" s="15" t="e">
        <f>HLOOKUP('Revisión Simce'!Y9,'Revisión Simce'!$BH$13:$CQ$46,9,TRUE)</f>
        <v>#N/A</v>
      </c>
      <c r="Z52" s="15"/>
      <c r="AA52" s="15"/>
      <c r="AB52" s="15"/>
      <c r="AC52" s="106">
        <f>COUNT(C52:Y52)</f>
        <v>6</v>
      </c>
      <c r="AD52" s="106"/>
      <c r="AE52" s="106"/>
      <c r="AF52" s="106"/>
      <c r="AG52" s="106">
        <f t="shared" si="1"/>
        <v>1</v>
      </c>
      <c r="AH52" s="106"/>
      <c r="AI52" s="106"/>
      <c r="AJ52" s="106"/>
      <c r="AK52" s="106">
        <f>AC52-AG52</f>
        <v>5</v>
      </c>
      <c r="AM52" s="92"/>
      <c r="AN52" s="97"/>
      <c r="AO52" s="93"/>
      <c r="AP52" s="93"/>
      <c r="AQ52" s="93"/>
      <c r="AR52" s="93"/>
      <c r="AS52" s="92"/>
      <c r="AY52">
        <f t="shared" si="0"/>
        <v>0</v>
      </c>
    </row>
    <row r="53" spans="1:51" ht="15">
      <c r="A53" s="15"/>
      <c r="B53" s="85" t="s">
        <v>57</v>
      </c>
      <c r="C53" s="15">
        <f>HLOOKUP('Revisión Simce'!C10,'Revisión Simce'!$BH$13:$CQ$46,9,TRUE)</f>
        <v>0</v>
      </c>
      <c r="D53" s="15">
        <f>HLOOKUP('Revisión Simce'!D10,'Revisión Simce'!$BH$13:$CQ$46,9,TRUE)</f>
        <v>1</v>
      </c>
      <c r="E53" s="15">
        <f>HLOOKUP('Revisión Simce'!E10,'Revisión Simce'!$BH$13:$CQ$46,9,TRUE)</f>
        <v>0</v>
      </c>
      <c r="F53" s="15">
        <f>HLOOKUP('Revisión Simce'!F10,'Revisión Simce'!$BH$13:$CQ$46,9,TRUE)</f>
        <v>0</v>
      </c>
      <c r="G53" s="15">
        <f>HLOOKUP('Revisión Simce'!G10,'Revisión Simce'!$BH$13:$CQ$46,9,TRUE)</f>
        <v>1</v>
      </c>
      <c r="H53" s="15">
        <f>HLOOKUP('Revisión Simce'!H10,'Revisión Simce'!$BH$13:$CQ$46,9,TRUE)</f>
        <v>0</v>
      </c>
      <c r="I53" s="15">
        <f>HLOOKUP('Revisión Simce'!I10,'Revisión Simce'!$BH$13:$CQ$46,9,TRUE)</f>
        <v>1</v>
      </c>
      <c r="J53" s="15" t="e">
        <f>HLOOKUP('Revisión Simce'!J10,'Revisión Simce'!$BH$13:$CQ$46,9,TRUE)</f>
        <v>#N/A</v>
      </c>
      <c r="K53" s="15" t="e">
        <f>HLOOKUP('Revisión Simce'!K10,'Revisión Simce'!$BH$13:$CQ$46,9,TRUE)</f>
        <v>#N/A</v>
      </c>
      <c r="L53" s="15" t="e">
        <f>HLOOKUP('Revisión Simce'!L10,'Revisión Simce'!$BH$13:$CQ$46,9,TRUE)</f>
        <v>#N/A</v>
      </c>
      <c r="M53" s="15" t="e">
        <f>HLOOKUP('Revisión Simce'!M10,'Revisión Simce'!$BH$13:$CQ$46,9,TRUE)</f>
        <v>#N/A</v>
      </c>
      <c r="N53" s="15" t="e">
        <f>HLOOKUP('Revisión Simce'!N10,'Revisión Simce'!$BH$13:$CQ$46,9,TRUE)</f>
        <v>#N/A</v>
      </c>
      <c r="O53" s="15" t="e">
        <f>HLOOKUP('Revisión Simce'!O10,'Revisión Simce'!$BH$13:$CQ$46,9,TRUE)</f>
        <v>#N/A</v>
      </c>
      <c r="P53" s="15" t="e">
        <f>HLOOKUP('Revisión Simce'!P10,'Revisión Simce'!$BH$13:$CQ$46,9,TRUE)</f>
        <v>#N/A</v>
      </c>
      <c r="Q53" s="15" t="e">
        <f>HLOOKUP('Revisión Simce'!Q10,'Revisión Simce'!$BH$13:$CQ$46,9,TRUE)</f>
        <v>#N/A</v>
      </c>
      <c r="R53" s="15" t="e">
        <f>HLOOKUP('Revisión Simce'!R10,'Revisión Simce'!$BH$13:$CQ$46,9,TRUE)</f>
        <v>#N/A</v>
      </c>
      <c r="S53" s="15" t="e">
        <f>HLOOKUP('Revisión Simce'!S10,'Revisión Simce'!$BH$13:$CQ$46,9,TRUE)</f>
        <v>#N/A</v>
      </c>
      <c r="T53" s="15" t="e">
        <f>HLOOKUP('Revisión Simce'!T10,'Revisión Simce'!$BH$13:$CQ$46,9,TRUE)</f>
        <v>#N/A</v>
      </c>
      <c r="U53" s="15" t="e">
        <f>HLOOKUP('Revisión Simce'!U10,'Revisión Simce'!$BH$13:$CQ$46,9,TRUE)</f>
        <v>#N/A</v>
      </c>
      <c r="V53" s="15" t="e">
        <f>HLOOKUP('Revisión Simce'!V10,'Revisión Simce'!$BH$13:$CQ$46,9,TRUE)</f>
        <v>#N/A</v>
      </c>
      <c r="W53" s="15" t="e">
        <f>HLOOKUP('Revisión Simce'!W10,'Revisión Simce'!$BH$13:$CQ$46,9,TRUE)</f>
        <v>#N/A</v>
      </c>
      <c r="X53" s="15" t="e">
        <f>HLOOKUP('Revisión Simce'!X10,'Revisión Simce'!$BH$13:$CQ$46,9,TRUE)</f>
        <v>#N/A</v>
      </c>
      <c r="Y53" s="15" t="e">
        <f>HLOOKUP('Revisión Simce'!Y10,'Revisión Simce'!$BH$13:$CQ$46,9,TRUE)</f>
        <v>#N/A</v>
      </c>
      <c r="Z53" s="15"/>
      <c r="AA53" s="15"/>
      <c r="AB53" s="15"/>
      <c r="AC53" s="106">
        <f>COUNT(C53:Y53)</f>
        <v>7</v>
      </c>
      <c r="AD53" s="106"/>
      <c r="AE53" s="106"/>
      <c r="AF53" s="106"/>
      <c r="AG53" s="106">
        <f t="shared" si="1"/>
        <v>4</v>
      </c>
      <c r="AH53" s="106"/>
      <c r="AI53" s="106"/>
      <c r="AJ53" s="106"/>
      <c r="AK53" s="106">
        <f>AC53-AG53</f>
        <v>3</v>
      </c>
      <c r="AM53" s="92"/>
      <c r="AN53" s="97"/>
      <c r="AO53" s="93"/>
      <c r="AP53" s="93"/>
      <c r="AQ53" s="93"/>
      <c r="AR53" s="93"/>
      <c r="AS53" s="92"/>
      <c r="AY53">
        <f t="shared" si="0"/>
        <v>0</v>
      </c>
    </row>
    <row r="54" spans="1:51" ht="15">
      <c r="A54" s="15"/>
      <c r="B54" s="85" t="s">
        <v>58</v>
      </c>
      <c r="C54" s="15">
        <f>HLOOKUP('Revisión Simce'!C11,'Revisión Simce'!$BH$13:$CQ$46,9,TRUE)</f>
        <v>0</v>
      </c>
      <c r="D54" s="15">
        <f>HLOOKUP('Revisión Simce'!D11,'Revisión Simce'!$BH$13:$CQ$46,9,TRUE)</f>
        <v>0</v>
      </c>
      <c r="E54" s="15">
        <f>HLOOKUP('Revisión Simce'!E11,'Revisión Simce'!$BH$13:$CQ$46,9,TRUE)</f>
        <v>1</v>
      </c>
      <c r="F54" s="15">
        <f>HLOOKUP('Revisión Simce'!F11,'Revisión Simce'!$BH$13:$CQ$46,9,TRUE)</f>
        <v>1</v>
      </c>
      <c r="G54" s="15">
        <f>HLOOKUP('Revisión Simce'!G11,'Revisión Simce'!$BH$13:$CQ$46,9,TRUE)</f>
        <v>1</v>
      </c>
      <c r="H54" s="15">
        <f>HLOOKUP('Revisión Simce'!H11,'Revisión Simce'!$BH$13:$CQ$46,9,TRUE)</f>
        <v>1</v>
      </c>
      <c r="I54" s="15">
        <f>HLOOKUP('Revisión Simce'!I11,'Revisión Simce'!$BH$13:$CQ$46,9,TRUE)</f>
        <v>1</v>
      </c>
      <c r="J54" s="15">
        <f>HLOOKUP('Revisión Simce'!J11,'Revisión Simce'!$BH$13:$CQ$46,9,TRUE)</f>
        <v>0</v>
      </c>
      <c r="K54" s="15">
        <f>HLOOKUP('Revisión Simce'!K11,'Revisión Simce'!$BH$13:$CQ$46,9,TRUE)</f>
        <v>0</v>
      </c>
      <c r="L54" s="15" t="e">
        <f>HLOOKUP('Revisión Simce'!L11,'Revisión Simce'!$BH$13:$CQ$46,9,TRUE)</f>
        <v>#N/A</v>
      </c>
      <c r="M54" s="15" t="e">
        <f>HLOOKUP('Revisión Simce'!M11,'Revisión Simce'!$BH$13:$CQ$46,9,TRUE)</f>
        <v>#N/A</v>
      </c>
      <c r="N54" s="15" t="e">
        <f>HLOOKUP('Revisión Simce'!N11,'Revisión Simce'!$BH$13:$CQ$46,9,TRUE)</f>
        <v>#N/A</v>
      </c>
      <c r="O54" s="15" t="e">
        <f>HLOOKUP('Revisión Simce'!O11,'Revisión Simce'!$BH$13:$CQ$46,9,TRUE)</f>
        <v>#N/A</v>
      </c>
      <c r="P54" s="15" t="e">
        <f>HLOOKUP('Revisión Simce'!P11,'Revisión Simce'!$BH$13:$CQ$46,9,TRUE)</f>
        <v>#N/A</v>
      </c>
      <c r="Q54" s="15" t="e">
        <f>HLOOKUP('Revisión Simce'!Q11,'Revisión Simce'!$BH$13:$CQ$46,9,TRUE)</f>
        <v>#N/A</v>
      </c>
      <c r="R54" s="15" t="e">
        <f>HLOOKUP('Revisión Simce'!R11,'Revisión Simce'!$BH$13:$CQ$46,9,TRUE)</f>
        <v>#N/A</v>
      </c>
      <c r="S54" s="15" t="e">
        <f>HLOOKUP('Revisión Simce'!S11,'Revisión Simce'!$BH$13:$CQ$46,9,TRUE)</f>
        <v>#N/A</v>
      </c>
      <c r="T54" s="15" t="e">
        <f>HLOOKUP('Revisión Simce'!T11,'Revisión Simce'!$BH$13:$CQ$46,9,TRUE)</f>
        <v>#N/A</v>
      </c>
      <c r="U54" s="15" t="e">
        <f>HLOOKUP('Revisión Simce'!U11,'Revisión Simce'!$BH$13:$CQ$46,9,TRUE)</f>
        <v>#N/A</v>
      </c>
      <c r="V54" s="15" t="e">
        <f>HLOOKUP('Revisión Simce'!V11,'Revisión Simce'!$BH$13:$CQ$46,9,TRUE)</f>
        <v>#N/A</v>
      </c>
      <c r="W54" s="15" t="e">
        <f>HLOOKUP('Revisión Simce'!W11,'Revisión Simce'!$BH$13:$CQ$46,9,TRUE)</f>
        <v>#N/A</v>
      </c>
      <c r="X54" s="15" t="e">
        <f>HLOOKUP('Revisión Simce'!X11,'Revisión Simce'!$BH$13:$CQ$46,9,TRUE)</f>
        <v>#N/A</v>
      </c>
      <c r="Y54" s="15" t="e">
        <f>HLOOKUP('Revisión Simce'!Y11,'Revisión Simce'!$BH$13:$CQ$46,9,TRUE)</f>
        <v>#N/A</v>
      </c>
      <c r="Z54" s="15"/>
      <c r="AA54" s="15"/>
      <c r="AB54" s="15"/>
      <c r="AC54" s="106">
        <f>COUNT(C54:Y54)</f>
        <v>9</v>
      </c>
      <c r="AD54" s="106"/>
      <c r="AE54" s="106"/>
      <c r="AF54" s="106"/>
      <c r="AG54" s="106">
        <f t="shared" si="1"/>
        <v>4</v>
      </c>
      <c r="AH54" s="106"/>
      <c r="AI54" s="106"/>
      <c r="AJ54" s="106"/>
      <c r="AK54" s="106">
        <f>AC54-AG54</f>
        <v>5</v>
      </c>
      <c r="AM54" s="92"/>
      <c r="AN54" s="97"/>
      <c r="AO54" s="93"/>
      <c r="AP54" s="93"/>
      <c r="AQ54" s="93"/>
      <c r="AR54" s="93"/>
      <c r="AS54" s="92"/>
      <c r="AY54">
        <f t="shared" si="0"/>
        <v>0</v>
      </c>
    </row>
    <row r="55" spans="1:51" ht="15">
      <c r="A55" s="15"/>
      <c r="B55" s="85"/>
      <c r="C55" s="15">
        <f>HLOOKUP('Revisión Simce'!C12,'Revisión Simce'!$BH$13:$CQ$46,9,TRUE)</f>
        <v>1</v>
      </c>
      <c r="D55" s="15">
        <f>HLOOKUP('Revisión Simce'!D12,'Revisión Simce'!$BH$13:$CQ$46,9,TRUE)</f>
        <v>1</v>
      </c>
      <c r="E55" s="15">
        <f>HLOOKUP('Revisión Simce'!E12,'Revisión Simce'!$BH$13:$CQ$46,9,TRUE)</f>
        <v>0</v>
      </c>
      <c r="F55" s="15">
        <f>HLOOKUP('Revisión Simce'!F12,'Revisión Simce'!$BH$13:$CQ$46,9,TRUE)</f>
        <v>0</v>
      </c>
      <c r="G55" s="15">
        <f>HLOOKUP('Revisión Simce'!G12,'Revisión Simce'!$BH$13:$CQ$46,9,TRUE)</f>
        <v>1</v>
      </c>
      <c r="H55" s="15" t="e">
        <f>HLOOKUP('Revisión Simce'!H12,'Revisión Simce'!$BH$13:$CQ$46,9,TRUE)</f>
        <v>#N/A</v>
      </c>
      <c r="I55" s="15" t="e">
        <f>HLOOKUP('Revisión Simce'!I12,'Revisión Simce'!$BH$13:$CQ$46,9,TRUE)</f>
        <v>#N/A</v>
      </c>
      <c r="J55" s="15" t="e">
        <f>HLOOKUP('Revisión Simce'!J12,'Revisión Simce'!$BH$13:$CQ$46,9,TRUE)</f>
        <v>#N/A</v>
      </c>
      <c r="K55" s="15" t="e">
        <f>HLOOKUP('Revisión Simce'!K12,'Revisión Simce'!$BH$13:$CQ$46,9,TRUE)</f>
        <v>#N/A</v>
      </c>
      <c r="L55" s="15" t="e">
        <f>HLOOKUP('Revisión Simce'!L12,'Revisión Simce'!$BH$13:$CQ$46,9,TRUE)</f>
        <v>#N/A</v>
      </c>
      <c r="M55" s="15" t="e">
        <f>HLOOKUP('Revisión Simce'!M12,'Revisión Simce'!$BH$13:$CQ$46,9,TRUE)</f>
        <v>#N/A</v>
      </c>
      <c r="N55" s="15" t="e">
        <f>HLOOKUP('Revisión Simce'!N12,'Revisión Simce'!$BH$13:$CQ$46,9,TRUE)</f>
        <v>#N/A</v>
      </c>
      <c r="O55" s="15" t="e">
        <f>HLOOKUP('Revisión Simce'!O12,'Revisión Simce'!$BH$13:$CQ$46,9,TRUE)</f>
        <v>#N/A</v>
      </c>
      <c r="P55" s="15" t="e">
        <f>HLOOKUP('Revisión Simce'!P12,'Revisión Simce'!$BH$13:$CQ$46,9,TRUE)</f>
        <v>#N/A</v>
      </c>
      <c r="Q55" s="15" t="e">
        <f>HLOOKUP('Revisión Simce'!Q12,'Revisión Simce'!$BH$13:$CQ$46,9,TRUE)</f>
        <v>#N/A</v>
      </c>
      <c r="R55" s="15" t="e">
        <f>HLOOKUP('Revisión Simce'!R12,'Revisión Simce'!$BH$13:$CQ$46,9,TRUE)</f>
        <v>#N/A</v>
      </c>
      <c r="S55" s="15" t="e">
        <f>HLOOKUP('Revisión Simce'!S12,'Revisión Simce'!$BH$13:$CQ$46,9,TRUE)</f>
        <v>#N/A</v>
      </c>
      <c r="T55" s="15" t="e">
        <f>HLOOKUP('Revisión Simce'!T12,'Revisión Simce'!$BH$13:$CQ$46,9,TRUE)</f>
        <v>#N/A</v>
      </c>
      <c r="U55" s="15" t="e">
        <f>HLOOKUP('Revisión Simce'!U12,'Revisión Simce'!$BH$13:$CQ$46,9,TRUE)</f>
        <v>#N/A</v>
      </c>
      <c r="V55" s="15" t="e">
        <f>HLOOKUP('Revisión Simce'!V12,'Revisión Simce'!$BH$13:$CQ$46,9,TRUE)</f>
        <v>#N/A</v>
      </c>
      <c r="W55" s="15" t="e">
        <f>HLOOKUP('Revisión Simce'!W12,'Revisión Simce'!$BH$13:$CQ$46,9,TRUE)</f>
        <v>#N/A</v>
      </c>
      <c r="X55" s="15" t="e">
        <f>HLOOKUP('Revisión Simce'!X12,'Revisión Simce'!$BH$13:$CQ$46,9,TRUE)</f>
        <v>#N/A</v>
      </c>
      <c r="Y55" s="15" t="e">
        <f>HLOOKUP('Revisión Simce'!Y12,'Revisión Simce'!$BH$13:$CQ$46,9,TRUE)</f>
        <v>#N/A</v>
      </c>
      <c r="Z55" s="15"/>
      <c r="AA55" s="15"/>
      <c r="AB55" s="15"/>
      <c r="AC55" s="106">
        <f>COUNT(C55:Y55)</f>
        <v>5</v>
      </c>
      <c r="AD55" s="106"/>
      <c r="AE55" s="106"/>
      <c r="AF55" s="106"/>
      <c r="AG55" s="106">
        <f>COUNTIF(C55:Y55,"=0")</f>
        <v>2</v>
      </c>
      <c r="AH55" s="106"/>
      <c r="AI55" s="106"/>
      <c r="AJ55" s="106"/>
      <c r="AK55" s="106">
        <f>AC55-AG55</f>
        <v>3</v>
      </c>
      <c r="AM55" s="92"/>
      <c r="AN55" s="97"/>
      <c r="AO55" s="93"/>
      <c r="AP55" s="93"/>
      <c r="AQ55" s="93"/>
      <c r="AR55" s="93"/>
      <c r="AS55" s="92"/>
      <c r="AY55">
        <f t="shared" si="0"/>
        <v>0</v>
      </c>
    </row>
    <row r="56" spans="1:51" ht="15.75" thickBot="1">
      <c r="A56" s="86"/>
      <c r="B56" s="90" t="s">
        <v>59</v>
      </c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/>
      <c r="V56" s="91"/>
      <c r="W56" s="91"/>
      <c r="X56" s="91"/>
      <c r="Y56" s="91"/>
      <c r="Z56" s="91"/>
      <c r="AA56" s="91"/>
      <c r="AB56" s="91"/>
      <c r="AC56" s="91">
        <f>SUM(AC51:AC54)</f>
        <v>25</v>
      </c>
      <c r="AD56" s="91">
        <f>SUM(AD51:AD54)</f>
        <v>0</v>
      </c>
      <c r="AE56" s="91">
        <f>SUM(AE51:AE54)</f>
        <v>0</v>
      </c>
      <c r="AF56" s="91">
        <f>SUM(AF51:AF54)</f>
        <v>0</v>
      </c>
      <c r="AG56" s="91">
        <f>SUM(AG51:AG54)</f>
        <v>11</v>
      </c>
      <c r="AH56" s="91"/>
      <c r="AI56" s="91"/>
      <c r="AJ56" s="91"/>
      <c r="AK56" s="91">
        <f>SUM(AK51:AK54)</f>
        <v>14</v>
      </c>
      <c r="AM56" s="92"/>
      <c r="AN56" s="97"/>
      <c r="AO56" s="93"/>
      <c r="AP56" s="93"/>
      <c r="AQ56" s="93"/>
      <c r="AR56" s="93"/>
      <c r="AS56" s="92"/>
      <c r="AY56">
        <f t="shared" si="0"/>
        <v>0</v>
      </c>
    </row>
    <row r="57" spans="1:51" ht="15">
      <c r="A57" s="45">
        <f>AN15</f>
        <v>0</v>
      </c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9"/>
      <c r="AD57" s="49"/>
      <c r="AE57" s="49"/>
      <c r="AF57" s="49"/>
      <c r="AG57" s="49"/>
      <c r="AH57" s="49"/>
      <c r="AI57" s="49"/>
      <c r="AJ57" s="49"/>
      <c r="AK57" s="49"/>
      <c r="AL57">
        <v>8</v>
      </c>
      <c r="AM57" s="92"/>
      <c r="AN57" s="97"/>
      <c r="AO57" s="93"/>
      <c r="AP57" s="93"/>
      <c r="AQ57" s="93"/>
      <c r="AR57" s="93"/>
      <c r="AS57" s="92"/>
      <c r="AY57">
        <f t="shared" si="0"/>
        <v>0</v>
      </c>
    </row>
    <row r="58" spans="1:51" ht="15">
      <c r="A58" s="45"/>
      <c r="B58" s="101" t="s">
        <v>55</v>
      </c>
      <c r="C58" s="45">
        <f>HLOOKUP('Revisión Simce'!C8,'Revisión Simce'!$BH$13:$CQ$46,10,TRUE)</f>
        <v>1</v>
      </c>
      <c r="D58" s="45">
        <f>HLOOKUP('Revisión Simce'!D8,'Revisión Simce'!$BH$13:$CQ$46,10,TRUE)</f>
        <v>0</v>
      </c>
      <c r="E58" s="45">
        <f>HLOOKUP('Revisión Simce'!E8,'Revisión Simce'!$BH$13:$CQ$46,10,TRUE)</f>
        <v>1</v>
      </c>
      <c r="F58" s="45" t="e">
        <f>HLOOKUP('Revisión Simce'!F8,'Revisión Simce'!$BH$13:$CQ$46,10,TRUE)</f>
        <v>#N/A</v>
      </c>
      <c r="G58" s="45" t="e">
        <f>HLOOKUP('Revisión Simce'!G8,'Revisión Simce'!$BH$13:$CQ$46,10,TRUE)</f>
        <v>#N/A</v>
      </c>
      <c r="H58" s="45" t="e">
        <f>HLOOKUP('Revisión Simce'!H8,'Revisión Simce'!$BH$13:$CQ$46,10,TRUE)</f>
        <v>#N/A</v>
      </c>
      <c r="I58" s="45" t="e">
        <f>HLOOKUP('Revisión Simce'!I8,'Revisión Simce'!$BH$13:$CQ$46,10,TRUE)</f>
        <v>#N/A</v>
      </c>
      <c r="J58" s="45" t="e">
        <f>HLOOKUP('Revisión Simce'!J8,'Revisión Simce'!$BH$13:$CQ$46,10,TRUE)</f>
        <v>#N/A</v>
      </c>
      <c r="K58" s="45" t="e">
        <f>HLOOKUP('Revisión Simce'!K8,'Revisión Simce'!$BH$13:$CQ$46,10,TRUE)</f>
        <v>#N/A</v>
      </c>
      <c r="L58" s="45" t="e">
        <f>HLOOKUP('Revisión Simce'!L8,'Revisión Simce'!$BH$13:$CQ$46,10,TRUE)</f>
        <v>#N/A</v>
      </c>
      <c r="M58" s="45" t="e">
        <f>HLOOKUP('Revisión Simce'!M8,'Revisión Simce'!$BH$13:$CQ$46,10,TRUE)</f>
        <v>#N/A</v>
      </c>
      <c r="N58" s="45" t="e">
        <f>HLOOKUP('Revisión Simce'!N8,'Revisión Simce'!$BH$13:$CQ$46,10,TRUE)</f>
        <v>#N/A</v>
      </c>
      <c r="O58" s="45" t="e">
        <f>HLOOKUP('Revisión Simce'!O8,'Revisión Simce'!$BH$13:$CQ$46,10,TRUE)</f>
        <v>#N/A</v>
      </c>
      <c r="P58" s="45" t="e">
        <f>HLOOKUP('Revisión Simce'!P8,'Revisión Simce'!$BH$13:$CQ$46,10,TRUE)</f>
        <v>#N/A</v>
      </c>
      <c r="Q58" s="45" t="e">
        <f>HLOOKUP('Revisión Simce'!Q8,'Revisión Simce'!$BH$13:$CQ$46,10,TRUE)</f>
        <v>#N/A</v>
      </c>
      <c r="R58" s="45" t="e">
        <f>HLOOKUP('Revisión Simce'!R8,'Revisión Simce'!$BH$13:$CQ$46,10,TRUE)</f>
        <v>#N/A</v>
      </c>
      <c r="S58" s="45" t="e">
        <f>HLOOKUP('Revisión Simce'!S8,'Revisión Simce'!$BH$13:$CQ$46,10,TRUE)</f>
        <v>#N/A</v>
      </c>
      <c r="T58" s="45" t="e">
        <f>HLOOKUP('Revisión Simce'!T8,'Revisión Simce'!$BH$13:$CQ$46,10,TRUE)</f>
        <v>#N/A</v>
      </c>
      <c r="U58" s="45" t="e">
        <f>HLOOKUP('Revisión Simce'!U8,'Revisión Simce'!$BH$13:$CQ$46,10,TRUE)</f>
        <v>#N/A</v>
      </c>
      <c r="V58" s="45" t="e">
        <f>HLOOKUP('Revisión Simce'!V8,'Revisión Simce'!$BH$13:$CQ$46,10,TRUE)</f>
        <v>#N/A</v>
      </c>
      <c r="W58" s="45" t="e">
        <f>HLOOKUP('Revisión Simce'!W8,'Revisión Simce'!$BH$13:$CQ$46,10,TRUE)</f>
        <v>#N/A</v>
      </c>
      <c r="X58" s="45" t="e">
        <f>HLOOKUP('Revisión Simce'!X8,'Revisión Simce'!$BH$13:$CQ$46,10,TRUE)</f>
        <v>#N/A</v>
      </c>
      <c r="Y58" s="45" t="e">
        <f>HLOOKUP('Revisión Simce'!Y8,'Revisión Simce'!$BH$13:$CQ$46,10,TRUE)</f>
        <v>#N/A</v>
      </c>
      <c r="Z58" s="45"/>
      <c r="AA58" s="45"/>
      <c r="AB58" s="45"/>
      <c r="AC58" s="49">
        <f>COUNT(C58:Y58)</f>
        <v>3</v>
      </c>
      <c r="AD58" s="49"/>
      <c r="AE58" s="49"/>
      <c r="AF58" s="49"/>
      <c r="AG58" s="49">
        <f t="shared" si="1"/>
        <v>1</v>
      </c>
      <c r="AH58" s="49"/>
      <c r="AI58" s="49"/>
      <c r="AJ58" s="49"/>
      <c r="AK58" s="49">
        <f>AC58-AG58</f>
        <v>2</v>
      </c>
      <c r="AM58" s="92"/>
      <c r="AN58" s="97"/>
      <c r="AO58" s="93"/>
      <c r="AP58" s="93"/>
      <c r="AQ58" s="93"/>
      <c r="AR58" s="93"/>
      <c r="AS58" s="92"/>
      <c r="AY58">
        <f t="shared" si="0"/>
        <v>0</v>
      </c>
    </row>
    <row r="59" spans="1:51" ht="15">
      <c r="A59" s="45"/>
      <c r="B59" s="101" t="s">
        <v>56</v>
      </c>
      <c r="C59" s="45">
        <f>HLOOKUP('Revisión Simce'!C9,'Revisión Simce'!$BH$13:$CQ$46,10,TRUE)</f>
        <v>0</v>
      </c>
      <c r="D59" s="45">
        <f>HLOOKUP('Revisión Simce'!D9,'Revisión Simce'!$BH$13:$CQ$46,10,TRUE)</f>
        <v>0</v>
      </c>
      <c r="E59" s="45">
        <f>HLOOKUP('Revisión Simce'!E9,'Revisión Simce'!$BH$13:$CQ$46,10,TRUE)</f>
        <v>1</v>
      </c>
      <c r="F59" s="45">
        <f>HLOOKUP('Revisión Simce'!F9,'Revisión Simce'!$BH$13:$CQ$46,10,TRUE)</f>
        <v>1</v>
      </c>
      <c r="G59" s="45">
        <f>HLOOKUP('Revisión Simce'!G9,'Revisión Simce'!$BH$13:$CQ$46,10,TRUE)</f>
        <v>1</v>
      </c>
      <c r="H59" s="45">
        <f>HLOOKUP('Revisión Simce'!H9,'Revisión Simce'!$BH$13:$CQ$46,10,TRUE)</f>
        <v>1</v>
      </c>
      <c r="I59" s="45" t="e">
        <f>HLOOKUP('Revisión Simce'!I9,'Revisión Simce'!$BH$13:$CQ$46,10,TRUE)</f>
        <v>#N/A</v>
      </c>
      <c r="J59" s="45" t="e">
        <f>HLOOKUP('Revisión Simce'!J9,'Revisión Simce'!$BH$13:$CQ$46,10,TRUE)</f>
        <v>#N/A</v>
      </c>
      <c r="K59" s="45" t="e">
        <f>HLOOKUP('Revisión Simce'!K9,'Revisión Simce'!$BH$13:$CQ$46,10,TRUE)</f>
        <v>#N/A</v>
      </c>
      <c r="L59" s="45" t="e">
        <f>HLOOKUP('Revisión Simce'!L9,'Revisión Simce'!$BH$13:$CQ$46,10,TRUE)</f>
        <v>#N/A</v>
      </c>
      <c r="M59" s="45" t="e">
        <f>HLOOKUP('Revisión Simce'!M9,'Revisión Simce'!$BH$13:$CQ$46,10,TRUE)</f>
        <v>#N/A</v>
      </c>
      <c r="N59" s="45" t="e">
        <f>HLOOKUP('Revisión Simce'!N9,'Revisión Simce'!$BH$13:$CQ$46,10,TRUE)</f>
        <v>#N/A</v>
      </c>
      <c r="O59" s="45" t="e">
        <f>HLOOKUP('Revisión Simce'!O9,'Revisión Simce'!$BH$13:$CQ$46,10,TRUE)</f>
        <v>#N/A</v>
      </c>
      <c r="P59" s="45" t="e">
        <f>HLOOKUP('Revisión Simce'!P9,'Revisión Simce'!$BH$13:$CQ$46,10,TRUE)</f>
        <v>#N/A</v>
      </c>
      <c r="Q59" s="45" t="e">
        <f>HLOOKUP('Revisión Simce'!Q9,'Revisión Simce'!$BH$13:$CQ$46,10,TRUE)</f>
        <v>#N/A</v>
      </c>
      <c r="R59" s="45" t="e">
        <f>HLOOKUP('Revisión Simce'!R9,'Revisión Simce'!$BH$13:$CQ$46,10,TRUE)</f>
        <v>#N/A</v>
      </c>
      <c r="S59" s="45" t="e">
        <f>HLOOKUP('Revisión Simce'!S9,'Revisión Simce'!$BH$13:$CQ$46,10,TRUE)</f>
        <v>#N/A</v>
      </c>
      <c r="T59" s="45" t="e">
        <f>HLOOKUP('Revisión Simce'!T9,'Revisión Simce'!$BH$13:$CQ$46,10,TRUE)</f>
        <v>#N/A</v>
      </c>
      <c r="U59" s="45" t="e">
        <f>HLOOKUP('Revisión Simce'!U9,'Revisión Simce'!$BH$13:$CQ$46,10,TRUE)</f>
        <v>#N/A</v>
      </c>
      <c r="V59" s="45" t="e">
        <f>HLOOKUP('Revisión Simce'!V9,'Revisión Simce'!$BH$13:$CQ$46,10,TRUE)</f>
        <v>#N/A</v>
      </c>
      <c r="W59" s="45" t="e">
        <f>HLOOKUP('Revisión Simce'!W9,'Revisión Simce'!$BH$13:$CQ$46,10,TRUE)</f>
        <v>#N/A</v>
      </c>
      <c r="X59" s="45" t="e">
        <f>HLOOKUP('Revisión Simce'!X9,'Revisión Simce'!$BH$13:$CQ$46,10,TRUE)</f>
        <v>#N/A</v>
      </c>
      <c r="Y59" s="45" t="e">
        <f>HLOOKUP('Revisión Simce'!Y9,'Revisión Simce'!$BH$13:$CQ$46,10,TRUE)</f>
        <v>#N/A</v>
      </c>
      <c r="Z59" s="45"/>
      <c r="AA59" s="45"/>
      <c r="AB59" s="45"/>
      <c r="AC59" s="49">
        <f>COUNT(C59:Y59)</f>
        <v>6</v>
      </c>
      <c r="AD59" s="49"/>
      <c r="AE59" s="49"/>
      <c r="AF59" s="49"/>
      <c r="AG59" s="49">
        <f t="shared" si="1"/>
        <v>2</v>
      </c>
      <c r="AH59" s="49"/>
      <c r="AI59" s="49"/>
      <c r="AJ59" s="49"/>
      <c r="AK59" s="49">
        <f>AC59-AG59</f>
        <v>4</v>
      </c>
      <c r="AM59" s="92"/>
      <c r="AN59" s="97"/>
      <c r="AO59" s="93"/>
      <c r="AP59" s="93"/>
      <c r="AQ59" s="93"/>
      <c r="AR59" s="93"/>
      <c r="AS59" s="92"/>
      <c r="AY59">
        <f t="shared" si="0"/>
        <v>0</v>
      </c>
    </row>
    <row r="60" spans="1:51" ht="15">
      <c r="A60" s="45"/>
      <c r="B60" s="101" t="s">
        <v>57</v>
      </c>
      <c r="C60" s="45">
        <f>HLOOKUP('Revisión Simce'!C10,'Revisión Simce'!$BH$13:$CQ$46,10,TRUE)</f>
        <v>0</v>
      </c>
      <c r="D60" s="45">
        <f>HLOOKUP('Revisión Simce'!D10,'Revisión Simce'!$BH$13:$CQ$46,10,TRUE)</f>
        <v>1</v>
      </c>
      <c r="E60" s="45">
        <f>HLOOKUP('Revisión Simce'!E10,'Revisión Simce'!$BH$13:$CQ$46,10,TRUE)</f>
        <v>0</v>
      </c>
      <c r="F60" s="45">
        <f>HLOOKUP('Revisión Simce'!F10,'Revisión Simce'!$BH$13:$CQ$46,10,TRUE)</f>
        <v>1</v>
      </c>
      <c r="G60" s="45">
        <f>HLOOKUP('Revisión Simce'!G10,'Revisión Simce'!$BH$13:$CQ$46,10,TRUE)</f>
        <v>1</v>
      </c>
      <c r="H60" s="45">
        <f>HLOOKUP('Revisión Simce'!H10,'Revisión Simce'!$BH$13:$CQ$46,10,TRUE)</f>
        <v>1</v>
      </c>
      <c r="I60" s="45">
        <f>HLOOKUP('Revisión Simce'!I10,'Revisión Simce'!$BH$13:$CQ$46,10,TRUE)</f>
        <v>1</v>
      </c>
      <c r="J60" s="45" t="e">
        <f>HLOOKUP('Revisión Simce'!J10,'Revisión Simce'!$BH$13:$CQ$46,10,TRUE)</f>
        <v>#N/A</v>
      </c>
      <c r="K60" s="45" t="e">
        <f>HLOOKUP('Revisión Simce'!K10,'Revisión Simce'!$BH$13:$CQ$46,10,TRUE)</f>
        <v>#N/A</v>
      </c>
      <c r="L60" s="45" t="e">
        <f>HLOOKUP('Revisión Simce'!L10,'Revisión Simce'!$BH$13:$CQ$46,10,TRUE)</f>
        <v>#N/A</v>
      </c>
      <c r="M60" s="45" t="e">
        <f>HLOOKUP('Revisión Simce'!M10,'Revisión Simce'!$BH$13:$CQ$46,10,TRUE)</f>
        <v>#N/A</v>
      </c>
      <c r="N60" s="45" t="e">
        <f>HLOOKUP('Revisión Simce'!N10,'Revisión Simce'!$BH$13:$CQ$46,10,TRUE)</f>
        <v>#N/A</v>
      </c>
      <c r="O60" s="45" t="e">
        <f>HLOOKUP('Revisión Simce'!O10,'Revisión Simce'!$BH$13:$CQ$46,10,TRUE)</f>
        <v>#N/A</v>
      </c>
      <c r="P60" s="45" t="e">
        <f>HLOOKUP('Revisión Simce'!P10,'Revisión Simce'!$BH$13:$CQ$46,10,TRUE)</f>
        <v>#N/A</v>
      </c>
      <c r="Q60" s="45" t="e">
        <f>HLOOKUP('Revisión Simce'!Q10,'Revisión Simce'!$BH$13:$CQ$46,10,TRUE)</f>
        <v>#N/A</v>
      </c>
      <c r="R60" s="45" t="e">
        <f>HLOOKUP('Revisión Simce'!R10,'Revisión Simce'!$BH$13:$CQ$46,10,TRUE)</f>
        <v>#N/A</v>
      </c>
      <c r="S60" s="45" t="e">
        <f>HLOOKUP('Revisión Simce'!S10,'Revisión Simce'!$BH$13:$CQ$46,10,TRUE)</f>
        <v>#N/A</v>
      </c>
      <c r="T60" s="45" t="e">
        <f>HLOOKUP('Revisión Simce'!T10,'Revisión Simce'!$BH$13:$CQ$46,10,TRUE)</f>
        <v>#N/A</v>
      </c>
      <c r="U60" s="45" t="e">
        <f>HLOOKUP('Revisión Simce'!U10,'Revisión Simce'!$BH$13:$CQ$46,10,TRUE)</f>
        <v>#N/A</v>
      </c>
      <c r="V60" s="45" t="e">
        <f>HLOOKUP('Revisión Simce'!V10,'Revisión Simce'!$BH$13:$CQ$46,10,TRUE)</f>
        <v>#N/A</v>
      </c>
      <c r="W60" s="45" t="e">
        <f>HLOOKUP('Revisión Simce'!W10,'Revisión Simce'!$BH$13:$CQ$46,10,TRUE)</f>
        <v>#N/A</v>
      </c>
      <c r="X60" s="45" t="e">
        <f>HLOOKUP('Revisión Simce'!X10,'Revisión Simce'!$BH$13:$CQ$46,10,TRUE)</f>
        <v>#N/A</v>
      </c>
      <c r="Y60" s="45" t="e">
        <f>HLOOKUP('Revisión Simce'!Y10,'Revisión Simce'!$BH$13:$CQ$46,10,TRUE)</f>
        <v>#N/A</v>
      </c>
      <c r="Z60" s="45"/>
      <c r="AA60" s="45"/>
      <c r="AB60" s="45"/>
      <c r="AC60" s="49">
        <f>COUNT(C60:Y60)</f>
        <v>7</v>
      </c>
      <c r="AD60" s="49"/>
      <c r="AE60" s="49"/>
      <c r="AF60" s="49"/>
      <c r="AG60" s="49">
        <f t="shared" si="1"/>
        <v>2</v>
      </c>
      <c r="AH60" s="49"/>
      <c r="AI60" s="49"/>
      <c r="AJ60" s="49"/>
      <c r="AK60" s="49">
        <f>AC60-AG60</f>
        <v>5</v>
      </c>
      <c r="AM60" s="92"/>
      <c r="AN60" s="97"/>
      <c r="AO60" s="92"/>
      <c r="AP60" s="92"/>
      <c r="AQ60" s="92"/>
      <c r="AR60" s="92"/>
      <c r="AS60" s="92"/>
      <c r="AY60">
        <f t="shared" si="0"/>
        <v>0</v>
      </c>
    </row>
    <row r="61" spans="1:51" ht="15">
      <c r="A61" s="45"/>
      <c r="B61" s="101" t="s">
        <v>58</v>
      </c>
      <c r="C61" s="45">
        <f>HLOOKUP('Revisión Simce'!C11,'Revisión Simce'!$BH$13:$CQ$46,10,TRUE)</f>
        <v>0</v>
      </c>
      <c r="D61" s="45">
        <f>HLOOKUP('Revisión Simce'!D11,'Revisión Simce'!$BH$13:$CQ$46,10,TRUE)</f>
        <v>0</v>
      </c>
      <c r="E61" s="45">
        <f>HLOOKUP('Revisión Simce'!E11,'Revisión Simce'!$BH$13:$CQ$46,10,TRUE)</f>
        <v>1</v>
      </c>
      <c r="F61" s="45">
        <f>HLOOKUP('Revisión Simce'!F11,'Revisión Simce'!$BH$13:$CQ$46,10,TRUE)</f>
        <v>1</v>
      </c>
      <c r="G61" s="45">
        <f>HLOOKUP('Revisión Simce'!G11,'Revisión Simce'!$BH$13:$CQ$46,10,TRUE)</f>
        <v>1</v>
      </c>
      <c r="H61" s="45">
        <f>HLOOKUP('Revisión Simce'!H11,'Revisión Simce'!$BH$13:$CQ$46,10,TRUE)</f>
        <v>0</v>
      </c>
      <c r="I61" s="45">
        <f>HLOOKUP('Revisión Simce'!I11,'Revisión Simce'!$BH$13:$CQ$46,10,TRUE)</f>
        <v>1</v>
      </c>
      <c r="J61" s="45">
        <f>HLOOKUP('Revisión Simce'!J11,'Revisión Simce'!$BH$13:$CQ$46,10,TRUE)</f>
        <v>0</v>
      </c>
      <c r="K61" s="45">
        <f>HLOOKUP('Revisión Simce'!K11,'Revisión Simce'!$BH$13:$CQ$46,10,TRUE)</f>
        <v>1</v>
      </c>
      <c r="L61" s="45" t="e">
        <f>HLOOKUP('Revisión Simce'!L11,'Revisión Simce'!$BH$13:$CQ$46,10,TRUE)</f>
        <v>#N/A</v>
      </c>
      <c r="M61" s="45" t="e">
        <f>HLOOKUP('Revisión Simce'!M11,'Revisión Simce'!$BH$13:$CQ$46,10,TRUE)</f>
        <v>#N/A</v>
      </c>
      <c r="N61" s="45" t="e">
        <f>HLOOKUP('Revisión Simce'!N11,'Revisión Simce'!$BH$13:$CQ$46,10,TRUE)</f>
        <v>#N/A</v>
      </c>
      <c r="O61" s="45" t="e">
        <f>HLOOKUP('Revisión Simce'!O11,'Revisión Simce'!$BH$13:$CQ$46,10,TRUE)</f>
        <v>#N/A</v>
      </c>
      <c r="P61" s="45" t="e">
        <f>HLOOKUP('Revisión Simce'!P11,'Revisión Simce'!$BH$13:$CQ$46,10,TRUE)</f>
        <v>#N/A</v>
      </c>
      <c r="Q61" s="45" t="e">
        <f>HLOOKUP('Revisión Simce'!Q11,'Revisión Simce'!$BH$13:$CQ$46,10,TRUE)</f>
        <v>#N/A</v>
      </c>
      <c r="R61" s="45" t="e">
        <f>HLOOKUP('Revisión Simce'!R11,'Revisión Simce'!$BH$13:$CQ$46,10,TRUE)</f>
        <v>#N/A</v>
      </c>
      <c r="S61" s="45" t="e">
        <f>HLOOKUP('Revisión Simce'!S11,'Revisión Simce'!$BH$13:$CQ$46,10,TRUE)</f>
        <v>#N/A</v>
      </c>
      <c r="T61" s="45" t="e">
        <f>HLOOKUP('Revisión Simce'!T11,'Revisión Simce'!$BH$13:$CQ$46,10,TRUE)</f>
        <v>#N/A</v>
      </c>
      <c r="U61" s="45" t="e">
        <f>HLOOKUP('Revisión Simce'!U11,'Revisión Simce'!$BH$13:$CQ$46,10,TRUE)</f>
        <v>#N/A</v>
      </c>
      <c r="V61" s="45" t="e">
        <f>HLOOKUP('Revisión Simce'!V11,'Revisión Simce'!$BH$13:$CQ$46,10,TRUE)</f>
        <v>#N/A</v>
      </c>
      <c r="W61" s="45" t="e">
        <f>HLOOKUP('Revisión Simce'!W11,'Revisión Simce'!$BH$13:$CQ$46,10,TRUE)</f>
        <v>#N/A</v>
      </c>
      <c r="X61" s="45" t="e">
        <f>HLOOKUP('Revisión Simce'!X11,'Revisión Simce'!$BH$13:$CQ$46,10,TRUE)</f>
        <v>#N/A</v>
      </c>
      <c r="Y61" s="45" t="e">
        <f>HLOOKUP('Revisión Simce'!Y11,'Revisión Simce'!$BH$13:$CQ$46,10,TRUE)</f>
        <v>#N/A</v>
      </c>
      <c r="Z61" s="45"/>
      <c r="AA61" s="45"/>
      <c r="AB61" s="45"/>
      <c r="AC61" s="49">
        <f>COUNT(C61:Y61)</f>
        <v>9</v>
      </c>
      <c r="AD61" s="49"/>
      <c r="AE61" s="49"/>
      <c r="AF61" s="49"/>
      <c r="AG61" s="49">
        <f t="shared" si="1"/>
        <v>4</v>
      </c>
      <c r="AH61" s="49"/>
      <c r="AI61" s="49"/>
      <c r="AJ61" s="49"/>
      <c r="AK61" s="49">
        <f>AC61-AG61</f>
        <v>5</v>
      </c>
      <c r="AM61" s="92"/>
      <c r="AN61" s="97"/>
      <c r="AO61" s="92"/>
      <c r="AP61" s="92"/>
      <c r="AQ61" s="92"/>
      <c r="AR61" s="92"/>
      <c r="AS61" s="92"/>
      <c r="AY61">
        <f t="shared" si="0"/>
        <v>0</v>
      </c>
    </row>
    <row r="62" spans="1:51" ht="15">
      <c r="A62" s="45"/>
      <c r="B62" s="101"/>
      <c r="C62" s="45">
        <f>HLOOKUP('Revisión Simce'!C12,'Revisión Simce'!$BH$13:$CQ$46,10,TRUE)</f>
        <v>1</v>
      </c>
      <c r="D62" s="45">
        <f>HLOOKUP('Revisión Simce'!D12,'Revisión Simce'!$BH$13:$CQ$46,10,TRUE)</f>
        <v>1</v>
      </c>
      <c r="E62" s="45">
        <f>HLOOKUP('Revisión Simce'!E12,'Revisión Simce'!$BH$13:$CQ$46,10,TRUE)</f>
        <v>1</v>
      </c>
      <c r="F62" s="45">
        <f>HLOOKUP('Revisión Simce'!F12,'Revisión Simce'!$BH$13:$CQ$46,10,TRUE)</f>
        <v>0</v>
      </c>
      <c r="G62" s="45">
        <f>HLOOKUP('Revisión Simce'!G12,'Revisión Simce'!$BH$13:$CQ$46,10,TRUE)</f>
        <v>0</v>
      </c>
      <c r="H62" s="45" t="e">
        <f>HLOOKUP('Revisión Simce'!H12,'Revisión Simce'!$BH$13:$CQ$46,10,TRUE)</f>
        <v>#N/A</v>
      </c>
      <c r="I62" s="45" t="e">
        <f>HLOOKUP('Revisión Simce'!I12,'Revisión Simce'!$BH$13:$CQ$46,10,TRUE)</f>
        <v>#N/A</v>
      </c>
      <c r="J62" s="45" t="e">
        <f>HLOOKUP('Revisión Simce'!J12,'Revisión Simce'!$BH$13:$CQ$46,10,TRUE)</f>
        <v>#N/A</v>
      </c>
      <c r="K62" s="45" t="e">
        <f>HLOOKUP('Revisión Simce'!K12,'Revisión Simce'!$BH$13:$CQ$46,10,TRUE)</f>
        <v>#N/A</v>
      </c>
      <c r="L62" s="45" t="e">
        <f>HLOOKUP('Revisión Simce'!L12,'Revisión Simce'!$BH$13:$CQ$46,10,TRUE)</f>
        <v>#N/A</v>
      </c>
      <c r="M62" s="45" t="e">
        <f>HLOOKUP('Revisión Simce'!M12,'Revisión Simce'!$BH$13:$CQ$46,10,TRUE)</f>
        <v>#N/A</v>
      </c>
      <c r="N62" s="45" t="e">
        <f>HLOOKUP('Revisión Simce'!N12,'Revisión Simce'!$BH$13:$CQ$46,10,TRUE)</f>
        <v>#N/A</v>
      </c>
      <c r="O62" s="45" t="e">
        <f>HLOOKUP('Revisión Simce'!O12,'Revisión Simce'!$BH$13:$CQ$46,10,TRUE)</f>
        <v>#N/A</v>
      </c>
      <c r="P62" s="45" t="e">
        <f>HLOOKUP('Revisión Simce'!P12,'Revisión Simce'!$BH$13:$CQ$46,10,TRUE)</f>
        <v>#N/A</v>
      </c>
      <c r="Q62" s="45" t="e">
        <f>HLOOKUP('Revisión Simce'!Q12,'Revisión Simce'!$BH$13:$CQ$46,10,TRUE)</f>
        <v>#N/A</v>
      </c>
      <c r="R62" s="45" t="e">
        <f>HLOOKUP('Revisión Simce'!R12,'Revisión Simce'!$BH$13:$CQ$46,10,TRUE)</f>
        <v>#N/A</v>
      </c>
      <c r="S62" s="45" t="e">
        <f>HLOOKUP('Revisión Simce'!S12,'Revisión Simce'!$BH$13:$CQ$46,10,TRUE)</f>
        <v>#N/A</v>
      </c>
      <c r="T62" s="45" t="e">
        <f>HLOOKUP('Revisión Simce'!T12,'Revisión Simce'!$BH$13:$CQ$46,10,TRUE)</f>
        <v>#N/A</v>
      </c>
      <c r="U62" s="45" t="e">
        <f>HLOOKUP('Revisión Simce'!U12,'Revisión Simce'!$BH$13:$CQ$46,10,TRUE)</f>
        <v>#N/A</v>
      </c>
      <c r="V62" s="45" t="e">
        <f>HLOOKUP('Revisión Simce'!V12,'Revisión Simce'!$BH$13:$CQ$46,10,TRUE)</f>
        <v>#N/A</v>
      </c>
      <c r="W62" s="45" t="e">
        <f>HLOOKUP('Revisión Simce'!W12,'Revisión Simce'!$BH$13:$CQ$46,10,TRUE)</f>
        <v>#N/A</v>
      </c>
      <c r="X62" s="45" t="e">
        <f>HLOOKUP('Revisión Simce'!X12,'Revisión Simce'!$BH$13:$CQ$46,10,TRUE)</f>
        <v>#N/A</v>
      </c>
      <c r="Y62" s="45" t="e">
        <f>HLOOKUP('Revisión Simce'!Y12,'Revisión Simce'!$BH$13:$CQ$46,10,TRUE)</f>
        <v>#N/A</v>
      </c>
      <c r="Z62" s="45"/>
      <c r="AA62" s="45"/>
      <c r="AB62" s="45"/>
      <c r="AC62" s="49">
        <f>COUNT(C62:Y62)</f>
        <v>5</v>
      </c>
      <c r="AD62" s="49"/>
      <c r="AE62" s="49"/>
      <c r="AF62" s="49"/>
      <c r="AG62" s="49">
        <f>COUNTIF(C62:Y62,"=0")</f>
        <v>2</v>
      </c>
      <c r="AH62" s="49"/>
      <c r="AI62" s="49"/>
      <c r="AJ62" s="49"/>
      <c r="AK62" s="49">
        <f>AC62-AG62</f>
        <v>3</v>
      </c>
      <c r="AM62" s="92"/>
      <c r="AN62" s="97"/>
      <c r="AO62" s="92"/>
      <c r="AP62" s="92"/>
      <c r="AQ62" s="92"/>
      <c r="AR62" s="92"/>
      <c r="AS62" s="92"/>
      <c r="AY62">
        <f t="shared" si="0"/>
        <v>0</v>
      </c>
    </row>
    <row r="63" spans="1:51" ht="15.75" thickBot="1">
      <c r="A63" s="89"/>
      <c r="B63" s="99" t="s">
        <v>59</v>
      </c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0"/>
      <c r="S63" s="100"/>
      <c r="T63" s="100"/>
      <c r="U63" s="100"/>
      <c r="V63" s="100"/>
      <c r="W63" s="100"/>
      <c r="X63" s="100"/>
      <c r="Y63" s="100"/>
      <c r="Z63" s="100"/>
      <c r="AA63" s="100"/>
      <c r="AB63" s="100"/>
      <c r="AC63" s="100">
        <f>SUM(AC58:AC61)</f>
        <v>25</v>
      </c>
      <c r="AD63" s="100">
        <f>SUM(AD58:AD61)</f>
        <v>0</v>
      </c>
      <c r="AE63" s="100">
        <f>SUM(AE58:AE61)</f>
        <v>0</v>
      </c>
      <c r="AF63" s="100">
        <f>SUM(AF58:AF61)</f>
        <v>0</v>
      </c>
      <c r="AG63" s="100">
        <f>SUM(AG58:AG61)</f>
        <v>9</v>
      </c>
      <c r="AH63" s="100"/>
      <c r="AI63" s="100"/>
      <c r="AJ63" s="100"/>
      <c r="AK63" s="100">
        <f>SUM(AK58:AK61)</f>
        <v>16</v>
      </c>
      <c r="AM63" s="92"/>
      <c r="AN63" s="97"/>
      <c r="AO63" s="92"/>
      <c r="AP63" s="92"/>
      <c r="AQ63" s="92"/>
      <c r="AR63" s="92"/>
      <c r="AS63" s="92"/>
      <c r="AY63">
        <f t="shared" si="0"/>
        <v>0</v>
      </c>
    </row>
    <row r="64" spans="1:45" ht="15">
      <c r="A64" s="15">
        <f>AN16</f>
        <v>0</v>
      </c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06"/>
      <c r="AD64" s="106"/>
      <c r="AE64" s="106"/>
      <c r="AF64" s="106"/>
      <c r="AG64" s="106"/>
      <c r="AH64" s="106"/>
      <c r="AI64" s="106"/>
      <c r="AJ64" s="106"/>
      <c r="AK64" s="106"/>
      <c r="AL64">
        <v>9</v>
      </c>
      <c r="AM64" s="92"/>
      <c r="AN64" s="92"/>
      <c r="AO64" s="92"/>
      <c r="AP64" s="92"/>
      <c r="AQ64" s="92"/>
      <c r="AR64" s="92"/>
      <c r="AS64" s="92"/>
    </row>
    <row r="65" spans="1:45" ht="15">
      <c r="A65" s="15"/>
      <c r="B65" s="85" t="s">
        <v>55</v>
      </c>
      <c r="C65" s="15">
        <f>HLOOKUP('Revisión Simce'!C8,'Revisión Simce'!$BH$13:$CQ$46,11,TRUE)</f>
        <v>1</v>
      </c>
      <c r="D65" s="15">
        <f>HLOOKUP('Revisión Simce'!D8,'Revisión Simce'!$BH$13:$CQ$46,11,TRUE)</f>
        <v>1</v>
      </c>
      <c r="E65" s="15">
        <f>HLOOKUP('Revisión Simce'!E8,'Revisión Simce'!$BH$13:$CQ$46,11,TRUE)</f>
        <v>1</v>
      </c>
      <c r="F65" s="15" t="e">
        <f>HLOOKUP('Revisión Simce'!F8,'Revisión Simce'!$BH$13:$CQ$46,11,TRUE)</f>
        <v>#N/A</v>
      </c>
      <c r="G65" s="15" t="e">
        <f>HLOOKUP('Revisión Simce'!G8,'Revisión Simce'!$BH$13:$CQ$46,11,TRUE)</f>
        <v>#N/A</v>
      </c>
      <c r="H65" s="15" t="e">
        <f>HLOOKUP('Revisión Simce'!H8,'Revisión Simce'!$BH$13:$CQ$46,11,TRUE)</f>
        <v>#N/A</v>
      </c>
      <c r="I65" s="15" t="e">
        <f>HLOOKUP('Revisión Simce'!I8,'Revisión Simce'!$BH$13:$CQ$46,11,TRUE)</f>
        <v>#N/A</v>
      </c>
      <c r="J65" s="15" t="e">
        <f>HLOOKUP('Revisión Simce'!J8,'Revisión Simce'!$BH$13:$CQ$46,11,TRUE)</f>
        <v>#N/A</v>
      </c>
      <c r="K65" s="15" t="e">
        <f>HLOOKUP('Revisión Simce'!K8,'Revisión Simce'!$BH$13:$CQ$46,11,TRUE)</f>
        <v>#N/A</v>
      </c>
      <c r="L65" s="15" t="e">
        <f>HLOOKUP('Revisión Simce'!L8,'Revisión Simce'!$BH$13:$CQ$46,11,TRUE)</f>
        <v>#N/A</v>
      </c>
      <c r="M65" s="15" t="e">
        <f>HLOOKUP('Revisión Simce'!M8,'Revisión Simce'!$BH$13:$CQ$46,11,TRUE)</f>
        <v>#N/A</v>
      </c>
      <c r="N65" s="15" t="e">
        <f>HLOOKUP('Revisión Simce'!N8,'Revisión Simce'!$BH$13:$CQ$46,11,TRUE)</f>
        <v>#N/A</v>
      </c>
      <c r="O65" s="15" t="e">
        <f>HLOOKUP('Revisión Simce'!O8,'Revisión Simce'!$BH$13:$CQ$46,11,TRUE)</f>
        <v>#N/A</v>
      </c>
      <c r="P65" s="15" t="e">
        <f>HLOOKUP('Revisión Simce'!P8,'Revisión Simce'!$BH$13:$CQ$46,11,TRUE)</f>
        <v>#N/A</v>
      </c>
      <c r="Q65" s="15" t="e">
        <f>HLOOKUP('Revisión Simce'!Q8,'Revisión Simce'!$BH$13:$CQ$46,11,TRUE)</f>
        <v>#N/A</v>
      </c>
      <c r="R65" s="15" t="e">
        <f>HLOOKUP('Revisión Simce'!R8,'Revisión Simce'!$BH$13:$CQ$46,11,TRUE)</f>
        <v>#N/A</v>
      </c>
      <c r="S65" s="15" t="e">
        <f>HLOOKUP('Revisión Simce'!S8,'Revisión Simce'!$BH$13:$CQ$46,11,TRUE)</f>
        <v>#N/A</v>
      </c>
      <c r="T65" s="15" t="e">
        <f>HLOOKUP('Revisión Simce'!T8,'Revisión Simce'!$BH$13:$CQ$46,11,TRUE)</f>
        <v>#N/A</v>
      </c>
      <c r="U65" s="15" t="e">
        <f>HLOOKUP('Revisión Simce'!U8,'Revisión Simce'!$BH$13:$CQ$46,11,TRUE)</f>
        <v>#N/A</v>
      </c>
      <c r="V65" s="15" t="e">
        <f>HLOOKUP('Revisión Simce'!V8,'Revisión Simce'!$BH$13:$CQ$46,11,TRUE)</f>
        <v>#N/A</v>
      </c>
      <c r="W65" s="15" t="e">
        <f>HLOOKUP('Revisión Simce'!W8,'Revisión Simce'!$BH$13:$CQ$46,11,TRUE)</f>
        <v>#N/A</v>
      </c>
      <c r="X65" s="15" t="e">
        <f>HLOOKUP('Revisión Simce'!X8,'Revisión Simce'!$BH$13:$CQ$46,11,TRUE)</f>
        <v>#N/A</v>
      </c>
      <c r="Y65" s="15" t="e">
        <f>HLOOKUP('Revisión Simce'!Y8,'Revisión Simce'!$BH$13:$CQ$46,11,TRUE)</f>
        <v>#N/A</v>
      </c>
      <c r="Z65" s="15"/>
      <c r="AA65" s="15"/>
      <c r="AB65" s="15"/>
      <c r="AC65" s="106">
        <f>COUNT(C65:Y65)</f>
        <v>3</v>
      </c>
      <c r="AD65" s="106"/>
      <c r="AE65" s="106"/>
      <c r="AF65" s="106"/>
      <c r="AG65" s="106">
        <f t="shared" si="1"/>
        <v>0</v>
      </c>
      <c r="AH65" s="106"/>
      <c r="AI65" s="106"/>
      <c r="AJ65" s="106"/>
      <c r="AK65" s="106">
        <f>AC65-AG65</f>
        <v>3</v>
      </c>
      <c r="AQ65" s="92"/>
      <c r="AR65" s="92"/>
      <c r="AS65" s="92"/>
    </row>
    <row r="66" spans="1:45" ht="15">
      <c r="A66" s="15"/>
      <c r="B66" s="85" t="s">
        <v>56</v>
      </c>
      <c r="C66" s="15">
        <f>HLOOKUP('Revisión Simce'!C9,'Revisión Simce'!$BH$13:$CQ$46,11,TRUE)</f>
        <v>0</v>
      </c>
      <c r="D66" s="15">
        <f>HLOOKUP('Revisión Simce'!D9,'Revisión Simce'!$BH$13:$CQ$46,11,TRUE)</f>
        <v>0</v>
      </c>
      <c r="E66" s="15">
        <f>HLOOKUP('Revisión Simce'!E9,'Revisión Simce'!$BH$13:$CQ$46,11,TRUE)</f>
        <v>1</v>
      </c>
      <c r="F66" s="15">
        <f>HLOOKUP('Revisión Simce'!F9,'Revisión Simce'!$BH$13:$CQ$46,11,TRUE)</f>
        <v>0</v>
      </c>
      <c r="G66" s="15">
        <f>HLOOKUP('Revisión Simce'!G9,'Revisión Simce'!$BH$13:$CQ$46,11,TRUE)</f>
        <v>1</v>
      </c>
      <c r="H66" s="15">
        <f>HLOOKUP('Revisión Simce'!H9,'Revisión Simce'!$BH$13:$CQ$46,11,TRUE)</f>
        <v>0</v>
      </c>
      <c r="I66" s="15" t="e">
        <f>HLOOKUP('Revisión Simce'!I9,'Revisión Simce'!$BH$13:$CQ$46,11,TRUE)</f>
        <v>#N/A</v>
      </c>
      <c r="J66" s="15" t="e">
        <f>HLOOKUP('Revisión Simce'!J9,'Revisión Simce'!$BH$13:$CQ$46,11,TRUE)</f>
        <v>#N/A</v>
      </c>
      <c r="K66" s="15" t="e">
        <f>HLOOKUP('Revisión Simce'!K9,'Revisión Simce'!$BH$13:$CQ$46,11,TRUE)</f>
        <v>#N/A</v>
      </c>
      <c r="L66" s="15" t="e">
        <f>HLOOKUP('Revisión Simce'!L9,'Revisión Simce'!$BH$13:$CQ$46,11,TRUE)</f>
        <v>#N/A</v>
      </c>
      <c r="M66" s="15" t="e">
        <f>HLOOKUP('Revisión Simce'!M9,'Revisión Simce'!$BH$13:$CQ$46,11,TRUE)</f>
        <v>#N/A</v>
      </c>
      <c r="N66" s="15" t="e">
        <f>HLOOKUP('Revisión Simce'!N9,'Revisión Simce'!$BH$13:$CQ$46,11,TRUE)</f>
        <v>#N/A</v>
      </c>
      <c r="O66" s="15" t="e">
        <f>HLOOKUP('Revisión Simce'!O9,'Revisión Simce'!$BH$13:$CQ$46,11,TRUE)</f>
        <v>#N/A</v>
      </c>
      <c r="P66" s="15" t="e">
        <f>HLOOKUP('Revisión Simce'!P9,'Revisión Simce'!$BH$13:$CQ$46,11,TRUE)</f>
        <v>#N/A</v>
      </c>
      <c r="Q66" s="15" t="e">
        <f>HLOOKUP('Revisión Simce'!Q9,'Revisión Simce'!$BH$13:$CQ$46,11,TRUE)</f>
        <v>#N/A</v>
      </c>
      <c r="R66" s="15" t="e">
        <f>HLOOKUP('Revisión Simce'!R9,'Revisión Simce'!$BH$13:$CQ$46,11,TRUE)</f>
        <v>#N/A</v>
      </c>
      <c r="S66" s="15" t="e">
        <f>HLOOKUP('Revisión Simce'!S9,'Revisión Simce'!$BH$13:$CQ$46,11,TRUE)</f>
        <v>#N/A</v>
      </c>
      <c r="T66" s="15" t="e">
        <f>HLOOKUP('Revisión Simce'!T9,'Revisión Simce'!$BH$13:$CQ$46,11,TRUE)</f>
        <v>#N/A</v>
      </c>
      <c r="U66" s="15" t="e">
        <f>HLOOKUP('Revisión Simce'!U9,'Revisión Simce'!$BH$13:$CQ$46,11,TRUE)</f>
        <v>#N/A</v>
      </c>
      <c r="V66" s="15" t="e">
        <f>HLOOKUP('Revisión Simce'!V9,'Revisión Simce'!$BH$13:$CQ$46,11,TRUE)</f>
        <v>#N/A</v>
      </c>
      <c r="W66" s="15" t="e">
        <f>HLOOKUP('Revisión Simce'!W9,'Revisión Simce'!$BH$13:$CQ$46,11,TRUE)</f>
        <v>#N/A</v>
      </c>
      <c r="X66" s="15" t="e">
        <f>HLOOKUP('Revisión Simce'!X9,'Revisión Simce'!$BH$13:$CQ$46,11,TRUE)</f>
        <v>#N/A</v>
      </c>
      <c r="Y66" s="15" t="e">
        <f>HLOOKUP('Revisión Simce'!Y9,'Revisión Simce'!$BH$13:$CQ$46,11,TRUE)</f>
        <v>#N/A</v>
      </c>
      <c r="Z66" s="15"/>
      <c r="AA66" s="15"/>
      <c r="AB66" s="15"/>
      <c r="AC66" s="106">
        <f>COUNT(C66:Y66)</f>
        <v>6</v>
      </c>
      <c r="AD66" s="106"/>
      <c r="AE66" s="106"/>
      <c r="AF66" s="106"/>
      <c r="AG66" s="106">
        <f t="shared" si="1"/>
        <v>4</v>
      </c>
      <c r="AH66" s="106"/>
      <c r="AI66" s="106"/>
      <c r="AJ66" s="106"/>
      <c r="AK66" s="106">
        <f>AC66-AG66</f>
        <v>2</v>
      </c>
      <c r="AM66" s="92"/>
      <c r="AN66" s="92"/>
      <c r="AO66" s="92"/>
      <c r="AP66" s="92"/>
      <c r="AQ66" s="92"/>
      <c r="AR66" s="92"/>
      <c r="AS66" s="92"/>
    </row>
    <row r="67" spans="1:45" ht="15">
      <c r="A67" s="15"/>
      <c r="B67" s="85" t="s">
        <v>57</v>
      </c>
      <c r="C67" s="15">
        <f>HLOOKUP('Revisión Simce'!C10,'Revisión Simce'!$BH$13:$CQ$46,11,TRUE)</f>
        <v>1</v>
      </c>
      <c r="D67" s="15">
        <f>HLOOKUP('Revisión Simce'!D10,'Revisión Simce'!$BH$13:$CQ$46,11,TRUE)</f>
        <v>1</v>
      </c>
      <c r="E67" s="15">
        <f>HLOOKUP('Revisión Simce'!E10,'Revisión Simce'!$BH$13:$CQ$46,11,TRUE)</f>
        <v>0</v>
      </c>
      <c r="F67" s="15">
        <f>HLOOKUP('Revisión Simce'!F10,'Revisión Simce'!$BH$13:$CQ$46,11,TRUE)</f>
        <v>0</v>
      </c>
      <c r="G67" s="15">
        <f>HLOOKUP('Revisión Simce'!G10,'Revisión Simce'!$BH$13:$CQ$46,11,TRUE)</f>
        <v>0</v>
      </c>
      <c r="H67" s="15">
        <f>HLOOKUP('Revisión Simce'!H10,'Revisión Simce'!$BH$13:$CQ$46,11,TRUE)</f>
        <v>0</v>
      </c>
      <c r="I67" s="15">
        <f>HLOOKUP('Revisión Simce'!I10,'Revisión Simce'!$BH$13:$CQ$46,11,TRUE)</f>
        <v>1</v>
      </c>
      <c r="J67" s="15" t="e">
        <f>HLOOKUP('Revisión Simce'!J10,'Revisión Simce'!$BH$13:$CQ$46,11,TRUE)</f>
        <v>#N/A</v>
      </c>
      <c r="K67" s="15" t="e">
        <f>HLOOKUP('Revisión Simce'!K10,'Revisión Simce'!$BH$13:$CQ$46,11,TRUE)</f>
        <v>#N/A</v>
      </c>
      <c r="L67" s="15" t="e">
        <f>HLOOKUP('Revisión Simce'!L10,'Revisión Simce'!$BH$13:$CQ$46,11,TRUE)</f>
        <v>#N/A</v>
      </c>
      <c r="M67" s="15" t="e">
        <f>HLOOKUP('Revisión Simce'!M10,'Revisión Simce'!$BH$13:$CQ$46,11,TRUE)</f>
        <v>#N/A</v>
      </c>
      <c r="N67" s="15" t="e">
        <f>HLOOKUP('Revisión Simce'!N10,'Revisión Simce'!$BH$13:$CQ$46,11,TRUE)</f>
        <v>#N/A</v>
      </c>
      <c r="O67" s="15" t="e">
        <f>HLOOKUP('Revisión Simce'!O10,'Revisión Simce'!$BH$13:$CQ$46,11,TRUE)</f>
        <v>#N/A</v>
      </c>
      <c r="P67" s="15" t="e">
        <f>HLOOKUP('Revisión Simce'!P10,'Revisión Simce'!$BH$13:$CQ$46,11,TRUE)</f>
        <v>#N/A</v>
      </c>
      <c r="Q67" s="15" t="e">
        <f>HLOOKUP('Revisión Simce'!Q10,'Revisión Simce'!$BH$13:$CQ$46,11,TRUE)</f>
        <v>#N/A</v>
      </c>
      <c r="R67" s="15" t="e">
        <f>HLOOKUP('Revisión Simce'!R10,'Revisión Simce'!$BH$13:$CQ$46,11,TRUE)</f>
        <v>#N/A</v>
      </c>
      <c r="S67" s="15" t="e">
        <f>HLOOKUP('Revisión Simce'!S10,'Revisión Simce'!$BH$13:$CQ$46,11,TRUE)</f>
        <v>#N/A</v>
      </c>
      <c r="T67" s="15" t="e">
        <f>HLOOKUP('Revisión Simce'!T10,'Revisión Simce'!$BH$13:$CQ$46,11,TRUE)</f>
        <v>#N/A</v>
      </c>
      <c r="U67" s="15" t="e">
        <f>HLOOKUP('Revisión Simce'!U10,'Revisión Simce'!$BH$13:$CQ$46,11,TRUE)</f>
        <v>#N/A</v>
      </c>
      <c r="V67" s="15" t="e">
        <f>HLOOKUP('Revisión Simce'!V10,'Revisión Simce'!$BH$13:$CQ$46,11,TRUE)</f>
        <v>#N/A</v>
      </c>
      <c r="W67" s="15" t="e">
        <f>HLOOKUP('Revisión Simce'!W10,'Revisión Simce'!$BH$13:$CQ$46,11,TRUE)</f>
        <v>#N/A</v>
      </c>
      <c r="X67" s="15" t="e">
        <f>HLOOKUP('Revisión Simce'!X10,'Revisión Simce'!$BH$13:$CQ$46,11,TRUE)</f>
        <v>#N/A</v>
      </c>
      <c r="Y67" s="15" t="e">
        <f>HLOOKUP('Revisión Simce'!Y10,'Revisión Simce'!$BH$13:$CQ$46,11,TRUE)</f>
        <v>#N/A</v>
      </c>
      <c r="Z67" s="15"/>
      <c r="AA67" s="15"/>
      <c r="AB67" s="15"/>
      <c r="AC67" s="106">
        <f>COUNT(C67:Y67)</f>
        <v>7</v>
      </c>
      <c r="AD67" s="106"/>
      <c r="AE67" s="106"/>
      <c r="AF67" s="106"/>
      <c r="AG67" s="106">
        <f t="shared" si="1"/>
        <v>4</v>
      </c>
      <c r="AH67" s="106"/>
      <c r="AI67" s="106"/>
      <c r="AJ67" s="106"/>
      <c r="AK67" s="106">
        <f>AC67-AG67</f>
        <v>3</v>
      </c>
      <c r="AM67" s="92"/>
      <c r="AN67" s="92"/>
      <c r="AO67" s="92"/>
      <c r="AP67" s="92"/>
      <c r="AQ67" s="92"/>
      <c r="AR67" s="92"/>
      <c r="AS67" s="92"/>
    </row>
    <row r="68" spans="1:45" ht="15">
      <c r="A68" s="15"/>
      <c r="B68" s="85" t="s">
        <v>58</v>
      </c>
      <c r="C68" s="15">
        <f>HLOOKUP('Revisión Simce'!C11,'Revisión Simce'!$BH$13:$CQ$46,11,TRUE)</f>
        <v>0</v>
      </c>
      <c r="D68" s="15">
        <f>HLOOKUP('Revisión Simce'!D11,'Revisión Simce'!$BH$13:$CQ$46,11,TRUE)</f>
        <v>0</v>
      </c>
      <c r="E68" s="15">
        <f>HLOOKUP('Revisión Simce'!E11,'Revisión Simce'!$BH$13:$CQ$46,11,TRUE)</f>
        <v>1</v>
      </c>
      <c r="F68" s="15">
        <f>HLOOKUP('Revisión Simce'!F11,'Revisión Simce'!$BH$13:$CQ$46,11,TRUE)</f>
        <v>1</v>
      </c>
      <c r="G68" s="15">
        <f>HLOOKUP('Revisión Simce'!G11,'Revisión Simce'!$BH$13:$CQ$46,11,TRUE)</f>
        <v>0</v>
      </c>
      <c r="H68" s="15">
        <f>HLOOKUP('Revisión Simce'!H11,'Revisión Simce'!$BH$13:$CQ$46,11,TRUE)</f>
        <v>1</v>
      </c>
      <c r="I68" s="15">
        <f>HLOOKUP('Revisión Simce'!I11,'Revisión Simce'!$BH$13:$CQ$46,11,TRUE)</f>
        <v>1</v>
      </c>
      <c r="J68" s="15">
        <f>HLOOKUP('Revisión Simce'!J11,'Revisión Simce'!$BH$13:$CQ$46,11,TRUE)</f>
        <v>0</v>
      </c>
      <c r="K68" s="15">
        <f>HLOOKUP('Revisión Simce'!K11,'Revisión Simce'!$BH$13:$CQ$46,11,TRUE)</f>
        <v>0</v>
      </c>
      <c r="L68" s="15" t="e">
        <f>HLOOKUP('Revisión Simce'!L11,'Revisión Simce'!$BH$13:$CQ$46,11,TRUE)</f>
        <v>#N/A</v>
      </c>
      <c r="M68" s="15" t="e">
        <f>HLOOKUP('Revisión Simce'!M11,'Revisión Simce'!$BH$13:$CQ$46,11,TRUE)</f>
        <v>#N/A</v>
      </c>
      <c r="N68" s="15" t="e">
        <f>HLOOKUP('Revisión Simce'!N11,'Revisión Simce'!$BH$13:$CQ$46,11,TRUE)</f>
        <v>#N/A</v>
      </c>
      <c r="O68" s="15" t="e">
        <f>HLOOKUP('Revisión Simce'!O11,'Revisión Simce'!$BH$13:$CQ$46,11,TRUE)</f>
        <v>#N/A</v>
      </c>
      <c r="P68" s="15" t="e">
        <f>HLOOKUP('Revisión Simce'!P11,'Revisión Simce'!$BH$13:$CQ$46,11,TRUE)</f>
        <v>#N/A</v>
      </c>
      <c r="Q68" s="15" t="e">
        <f>HLOOKUP('Revisión Simce'!Q11,'Revisión Simce'!$BH$13:$CQ$46,11,TRUE)</f>
        <v>#N/A</v>
      </c>
      <c r="R68" s="15" t="e">
        <f>HLOOKUP('Revisión Simce'!R11,'Revisión Simce'!$BH$13:$CQ$46,11,TRUE)</f>
        <v>#N/A</v>
      </c>
      <c r="S68" s="15" t="e">
        <f>HLOOKUP('Revisión Simce'!S11,'Revisión Simce'!$BH$13:$CQ$46,11,TRUE)</f>
        <v>#N/A</v>
      </c>
      <c r="T68" s="15" t="e">
        <f>HLOOKUP('Revisión Simce'!T11,'Revisión Simce'!$BH$13:$CQ$46,11,TRUE)</f>
        <v>#N/A</v>
      </c>
      <c r="U68" s="15" t="e">
        <f>HLOOKUP('Revisión Simce'!U11,'Revisión Simce'!$BH$13:$CQ$46,11,TRUE)</f>
        <v>#N/A</v>
      </c>
      <c r="V68" s="15" t="e">
        <f>HLOOKUP('Revisión Simce'!V11,'Revisión Simce'!$BH$13:$CQ$46,11,TRUE)</f>
        <v>#N/A</v>
      </c>
      <c r="W68" s="15" t="e">
        <f>HLOOKUP('Revisión Simce'!W11,'Revisión Simce'!$BH$13:$CQ$46,11,TRUE)</f>
        <v>#N/A</v>
      </c>
      <c r="X68" s="15" t="e">
        <f>HLOOKUP('Revisión Simce'!X11,'Revisión Simce'!$BH$13:$CQ$46,11,TRUE)</f>
        <v>#N/A</v>
      </c>
      <c r="Y68" s="15" t="e">
        <f>HLOOKUP('Revisión Simce'!Y11,'Revisión Simce'!$BH$13:$CQ$46,11,TRUE)</f>
        <v>#N/A</v>
      </c>
      <c r="Z68" s="15"/>
      <c r="AA68" s="15"/>
      <c r="AB68" s="15"/>
      <c r="AC68" s="106">
        <f>COUNT(C68:Y68)</f>
        <v>9</v>
      </c>
      <c r="AD68" s="106"/>
      <c r="AE68" s="106"/>
      <c r="AF68" s="106"/>
      <c r="AG68" s="106">
        <f t="shared" si="1"/>
        <v>5</v>
      </c>
      <c r="AH68" s="106"/>
      <c r="AI68" s="106"/>
      <c r="AJ68" s="106"/>
      <c r="AK68" s="106">
        <f>AC68-AG68</f>
        <v>4</v>
      </c>
      <c r="AM68" s="92"/>
      <c r="AN68" s="92"/>
      <c r="AO68" s="92"/>
      <c r="AP68" s="92"/>
      <c r="AQ68" s="92"/>
      <c r="AR68" s="92"/>
      <c r="AS68" s="92"/>
    </row>
    <row r="69" spans="1:45" ht="15">
      <c r="A69" s="15"/>
      <c r="B69" s="85"/>
      <c r="C69" s="15">
        <f>HLOOKUP('Revisión Simce'!C12,'Revisión Simce'!$BH$13:$CQ$46,11,TRUE)</f>
        <v>0</v>
      </c>
      <c r="D69" s="15">
        <f>HLOOKUP('Revisión Simce'!D12,'Revisión Simce'!$BH$13:$CQ$46,11,TRUE)</f>
        <v>0</v>
      </c>
      <c r="E69" s="15">
        <f>HLOOKUP('Revisión Simce'!E12,'Revisión Simce'!$BH$13:$CQ$46,11,TRUE)</f>
        <v>0</v>
      </c>
      <c r="F69" s="15">
        <f>HLOOKUP('Revisión Simce'!F12,'Revisión Simce'!$BH$13:$CQ$46,11,TRUE)</f>
        <v>0</v>
      </c>
      <c r="G69" s="15">
        <f>HLOOKUP('Revisión Simce'!G12,'Revisión Simce'!$BH$13:$CQ$46,11,TRUE)</f>
        <v>1</v>
      </c>
      <c r="H69" s="15" t="e">
        <f>HLOOKUP('Revisión Simce'!H12,'Revisión Simce'!$BH$13:$CQ$46,11,TRUE)</f>
        <v>#N/A</v>
      </c>
      <c r="I69" s="15" t="e">
        <f>HLOOKUP('Revisión Simce'!I12,'Revisión Simce'!$BH$13:$CQ$46,11,TRUE)</f>
        <v>#N/A</v>
      </c>
      <c r="J69" s="15" t="e">
        <f>HLOOKUP('Revisión Simce'!J12,'Revisión Simce'!$BH$13:$CQ$46,11,TRUE)</f>
        <v>#N/A</v>
      </c>
      <c r="K69" s="15" t="e">
        <f>HLOOKUP('Revisión Simce'!K12,'Revisión Simce'!$BH$13:$CQ$46,11,TRUE)</f>
        <v>#N/A</v>
      </c>
      <c r="L69" s="15" t="e">
        <f>HLOOKUP('Revisión Simce'!L12,'Revisión Simce'!$BH$13:$CQ$46,11,TRUE)</f>
        <v>#N/A</v>
      </c>
      <c r="M69" s="15" t="e">
        <f>HLOOKUP('Revisión Simce'!M12,'Revisión Simce'!$BH$13:$CQ$46,11,TRUE)</f>
        <v>#N/A</v>
      </c>
      <c r="N69" s="15" t="e">
        <f>HLOOKUP('Revisión Simce'!N12,'Revisión Simce'!$BH$13:$CQ$46,11,TRUE)</f>
        <v>#N/A</v>
      </c>
      <c r="O69" s="15" t="e">
        <f>HLOOKUP('Revisión Simce'!O12,'Revisión Simce'!$BH$13:$CQ$46,11,TRUE)</f>
        <v>#N/A</v>
      </c>
      <c r="P69" s="15" t="e">
        <f>HLOOKUP('Revisión Simce'!P12,'Revisión Simce'!$BH$13:$CQ$46,11,TRUE)</f>
        <v>#N/A</v>
      </c>
      <c r="Q69" s="15" t="e">
        <f>HLOOKUP('Revisión Simce'!Q12,'Revisión Simce'!$BH$13:$CQ$46,11,TRUE)</f>
        <v>#N/A</v>
      </c>
      <c r="R69" s="15" t="e">
        <f>HLOOKUP('Revisión Simce'!R12,'Revisión Simce'!$BH$13:$CQ$46,11,TRUE)</f>
        <v>#N/A</v>
      </c>
      <c r="S69" s="15" t="e">
        <f>HLOOKUP('Revisión Simce'!S12,'Revisión Simce'!$BH$13:$CQ$46,11,TRUE)</f>
        <v>#N/A</v>
      </c>
      <c r="T69" s="15" t="e">
        <f>HLOOKUP('Revisión Simce'!T12,'Revisión Simce'!$BH$13:$CQ$46,11,TRUE)</f>
        <v>#N/A</v>
      </c>
      <c r="U69" s="15" t="e">
        <f>HLOOKUP('Revisión Simce'!U12,'Revisión Simce'!$BH$13:$CQ$46,11,TRUE)</f>
        <v>#N/A</v>
      </c>
      <c r="V69" s="15" t="e">
        <f>HLOOKUP('Revisión Simce'!V12,'Revisión Simce'!$BH$13:$CQ$46,11,TRUE)</f>
        <v>#N/A</v>
      </c>
      <c r="W69" s="15" t="e">
        <f>HLOOKUP('Revisión Simce'!W12,'Revisión Simce'!$BH$13:$CQ$46,11,TRUE)</f>
        <v>#N/A</v>
      </c>
      <c r="X69" s="15" t="e">
        <f>HLOOKUP('Revisión Simce'!X12,'Revisión Simce'!$BH$13:$CQ$46,11,TRUE)</f>
        <v>#N/A</v>
      </c>
      <c r="Y69" s="15" t="e">
        <f>HLOOKUP('Revisión Simce'!Y12,'Revisión Simce'!$BH$13:$CQ$46,11,TRUE)</f>
        <v>#N/A</v>
      </c>
      <c r="Z69" s="15"/>
      <c r="AA69" s="15"/>
      <c r="AB69" s="15"/>
      <c r="AC69" s="106">
        <f>COUNT(C69:Y69)</f>
        <v>5</v>
      </c>
      <c r="AD69" s="106"/>
      <c r="AE69" s="106"/>
      <c r="AF69" s="106"/>
      <c r="AG69" s="106">
        <f>COUNTIF(C69:Y69,"=0")</f>
        <v>4</v>
      </c>
      <c r="AH69" s="106"/>
      <c r="AI69" s="106"/>
      <c r="AJ69" s="106"/>
      <c r="AK69" s="106">
        <f>AC69-AG69</f>
        <v>1</v>
      </c>
      <c r="AM69" s="92"/>
      <c r="AN69" s="92"/>
      <c r="AO69" s="92"/>
      <c r="AP69" s="92"/>
      <c r="AQ69" s="92"/>
      <c r="AR69" s="92"/>
      <c r="AS69" s="92"/>
    </row>
    <row r="70" spans="1:45" ht="15.75" thickBot="1">
      <c r="A70" s="86"/>
      <c r="B70" s="90" t="s">
        <v>59</v>
      </c>
      <c r="C70" s="91"/>
      <c r="D70" s="91"/>
      <c r="E70" s="91"/>
      <c r="F70" s="91"/>
      <c r="G70" s="91"/>
      <c r="H70" s="91"/>
      <c r="I70" s="91"/>
      <c r="J70" s="91"/>
      <c r="K70" s="91"/>
      <c r="L70" s="91"/>
      <c r="M70" s="91"/>
      <c r="N70" s="91"/>
      <c r="O70" s="91"/>
      <c r="P70" s="91"/>
      <c r="Q70" s="91"/>
      <c r="R70" s="91"/>
      <c r="S70" s="91"/>
      <c r="T70" s="91"/>
      <c r="U70" s="91"/>
      <c r="V70" s="91"/>
      <c r="W70" s="91"/>
      <c r="X70" s="91"/>
      <c r="Y70" s="91"/>
      <c r="Z70" s="91"/>
      <c r="AA70" s="91"/>
      <c r="AB70" s="91"/>
      <c r="AC70" s="91">
        <f>SUM(AC65:AC68)</f>
        <v>25</v>
      </c>
      <c r="AD70" s="91">
        <f>SUM(AD65:AD68)</f>
        <v>0</v>
      </c>
      <c r="AE70" s="91">
        <f>SUM(AE65:AE68)</f>
        <v>0</v>
      </c>
      <c r="AF70" s="91">
        <f>SUM(AF65:AF68)</f>
        <v>0</v>
      </c>
      <c r="AG70" s="91">
        <f>SUM(AG65:AG68)</f>
        <v>13</v>
      </c>
      <c r="AH70" s="91"/>
      <c r="AI70" s="91"/>
      <c r="AJ70" s="91"/>
      <c r="AK70" s="91">
        <f>SUM(AK65:AK68)</f>
        <v>12</v>
      </c>
      <c r="AM70" s="92"/>
      <c r="AN70" s="92"/>
      <c r="AO70" s="92"/>
      <c r="AP70" s="92"/>
      <c r="AQ70" s="92"/>
      <c r="AR70" s="92"/>
      <c r="AS70" s="92"/>
    </row>
    <row r="71" spans="1:45" ht="15">
      <c r="A71" s="45">
        <f>AN17</f>
        <v>0</v>
      </c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9"/>
      <c r="AD71" s="49"/>
      <c r="AE71" s="49"/>
      <c r="AF71" s="49"/>
      <c r="AG71" s="49"/>
      <c r="AH71" s="49"/>
      <c r="AI71" s="49"/>
      <c r="AJ71" s="49"/>
      <c r="AK71" s="49"/>
      <c r="AL71">
        <v>10</v>
      </c>
      <c r="AM71" s="92"/>
      <c r="AN71" s="92"/>
      <c r="AO71" s="92"/>
      <c r="AP71" s="92"/>
      <c r="AQ71" s="92"/>
      <c r="AR71" s="92"/>
      <c r="AS71" s="92"/>
    </row>
    <row r="72" spans="1:45" ht="15">
      <c r="A72" s="45"/>
      <c r="B72" s="101" t="s">
        <v>55</v>
      </c>
      <c r="C72" s="45">
        <f>HLOOKUP('Revisión Simce'!C8,'Revisión Simce'!$BH$13:$CQ$46,12,TRUE)</f>
        <v>1</v>
      </c>
      <c r="D72" s="45">
        <f>HLOOKUP('Revisión Simce'!D8,'Revisión Simce'!$BH$13:$CQ$46,12,TRUE)</f>
        <v>1</v>
      </c>
      <c r="E72" s="45">
        <f>HLOOKUP('Revisión Simce'!E8,'Revisión Simce'!$BH$13:$CQ$46,12,TRUE)</f>
        <v>1</v>
      </c>
      <c r="F72" s="45" t="e">
        <f>HLOOKUP('Revisión Simce'!F8,'Revisión Simce'!$BH$13:$CQ$46,12,TRUE)</f>
        <v>#N/A</v>
      </c>
      <c r="G72" s="45" t="e">
        <f>HLOOKUP('Revisión Simce'!G8,'Revisión Simce'!$BH$13:$CQ$46,12,TRUE)</f>
        <v>#N/A</v>
      </c>
      <c r="H72" s="45" t="e">
        <f>HLOOKUP('Revisión Simce'!H8,'Revisión Simce'!$BH$13:$CQ$46,12,TRUE)</f>
        <v>#N/A</v>
      </c>
      <c r="I72" s="45" t="e">
        <f>HLOOKUP('Revisión Simce'!I8,'Revisión Simce'!$BH$13:$CQ$46,12,TRUE)</f>
        <v>#N/A</v>
      </c>
      <c r="J72" s="45" t="e">
        <f>HLOOKUP('Revisión Simce'!J8,'Revisión Simce'!$BH$13:$CQ$46,12,TRUE)</f>
        <v>#N/A</v>
      </c>
      <c r="K72" s="45" t="e">
        <f>HLOOKUP('Revisión Simce'!K8,'Revisión Simce'!$BH$13:$CQ$46,12,TRUE)</f>
        <v>#N/A</v>
      </c>
      <c r="L72" s="45" t="e">
        <f>HLOOKUP('Revisión Simce'!L8,'Revisión Simce'!$BH$13:$CQ$46,12,TRUE)</f>
        <v>#N/A</v>
      </c>
      <c r="M72" s="45" t="e">
        <f>HLOOKUP('Revisión Simce'!M8,'Revisión Simce'!$BH$13:$CQ$46,12,TRUE)</f>
        <v>#N/A</v>
      </c>
      <c r="N72" s="45" t="e">
        <f>HLOOKUP('Revisión Simce'!N8,'Revisión Simce'!$BH$13:$CQ$46,12,TRUE)</f>
        <v>#N/A</v>
      </c>
      <c r="O72" s="45" t="e">
        <f>HLOOKUP('Revisión Simce'!O8,'Revisión Simce'!$BH$13:$CQ$46,12,TRUE)</f>
        <v>#N/A</v>
      </c>
      <c r="P72" s="45" t="e">
        <f>HLOOKUP('Revisión Simce'!P8,'Revisión Simce'!$BH$13:$CQ$46,12,TRUE)</f>
        <v>#N/A</v>
      </c>
      <c r="Q72" s="45" t="e">
        <f>HLOOKUP('Revisión Simce'!Q8,'Revisión Simce'!$BH$13:$CQ$46,12,TRUE)</f>
        <v>#N/A</v>
      </c>
      <c r="R72" s="45" t="e">
        <f>HLOOKUP('Revisión Simce'!R8,'Revisión Simce'!$BH$13:$CQ$46,12,TRUE)</f>
        <v>#N/A</v>
      </c>
      <c r="S72" s="45" t="e">
        <f>HLOOKUP('Revisión Simce'!S8,'Revisión Simce'!$BH$13:$CQ$46,12,TRUE)</f>
        <v>#N/A</v>
      </c>
      <c r="T72" s="45" t="e">
        <f>HLOOKUP('Revisión Simce'!T8,'Revisión Simce'!$BH$13:$CQ$46,12,TRUE)</f>
        <v>#N/A</v>
      </c>
      <c r="U72" s="45" t="e">
        <f>HLOOKUP('Revisión Simce'!U8,'Revisión Simce'!$BH$13:$CQ$46,12,TRUE)</f>
        <v>#N/A</v>
      </c>
      <c r="V72" s="45" t="e">
        <f>HLOOKUP('Revisión Simce'!V8,'Revisión Simce'!$BH$13:$CQ$46,12,TRUE)</f>
        <v>#N/A</v>
      </c>
      <c r="W72" s="45" t="e">
        <f>HLOOKUP('Revisión Simce'!W8,'Revisión Simce'!$BH$13:$CQ$46,12,TRUE)</f>
        <v>#N/A</v>
      </c>
      <c r="X72" s="45" t="e">
        <f>HLOOKUP('Revisión Simce'!X8,'Revisión Simce'!$BH$13:$CQ$46,12,TRUE)</f>
        <v>#N/A</v>
      </c>
      <c r="Y72" s="45" t="e">
        <f>HLOOKUP('Revisión Simce'!Y8,'Revisión Simce'!$BH$13:$CQ$46,12,TRUE)</f>
        <v>#N/A</v>
      </c>
      <c r="Z72" s="45"/>
      <c r="AA72" s="45"/>
      <c r="AB72" s="45"/>
      <c r="AC72" s="49">
        <f>COUNT(C72:Y72)</f>
        <v>3</v>
      </c>
      <c r="AD72" s="49"/>
      <c r="AE72" s="49"/>
      <c r="AF72" s="49"/>
      <c r="AG72" s="49">
        <f t="shared" si="1"/>
        <v>0</v>
      </c>
      <c r="AH72" s="49"/>
      <c r="AI72" s="49"/>
      <c r="AJ72" s="49"/>
      <c r="AK72" s="49">
        <f>AC72-AG72</f>
        <v>3</v>
      </c>
      <c r="AP72" s="92"/>
      <c r="AQ72" s="92"/>
      <c r="AR72" s="92"/>
      <c r="AS72" s="92"/>
    </row>
    <row r="73" spans="1:45" ht="15">
      <c r="A73" s="45"/>
      <c r="B73" s="101" t="s">
        <v>56</v>
      </c>
      <c r="C73" s="45">
        <f>HLOOKUP('Revisión Simce'!C9,'Revisión Simce'!$BH$13:$CQ$46,12,TRUE)</f>
        <v>0</v>
      </c>
      <c r="D73" s="45">
        <f>HLOOKUP('Revisión Simce'!D9,'Revisión Simce'!$BH$13:$CQ$46,12,TRUE)</f>
        <v>0</v>
      </c>
      <c r="E73" s="45">
        <f>HLOOKUP('Revisión Simce'!E9,'Revisión Simce'!$BH$13:$CQ$46,12,TRUE)</f>
        <v>1</v>
      </c>
      <c r="F73" s="45">
        <f>HLOOKUP('Revisión Simce'!F9,'Revisión Simce'!$BH$13:$CQ$46,12,TRUE)</f>
        <v>1</v>
      </c>
      <c r="G73" s="45">
        <f>HLOOKUP('Revisión Simce'!G9,'Revisión Simce'!$BH$13:$CQ$46,12,TRUE)</f>
        <v>1</v>
      </c>
      <c r="H73" s="45">
        <f>HLOOKUP('Revisión Simce'!H9,'Revisión Simce'!$BH$13:$CQ$46,12,TRUE)</f>
        <v>1</v>
      </c>
      <c r="I73" s="45" t="e">
        <f>HLOOKUP('Revisión Simce'!I9,'Revisión Simce'!$BH$13:$CQ$46,12,TRUE)</f>
        <v>#N/A</v>
      </c>
      <c r="J73" s="45" t="e">
        <f>HLOOKUP('Revisión Simce'!J9,'Revisión Simce'!$BH$13:$CQ$46,12,TRUE)</f>
        <v>#N/A</v>
      </c>
      <c r="K73" s="45" t="e">
        <f>HLOOKUP('Revisión Simce'!K9,'Revisión Simce'!$BH$13:$CQ$46,12,TRUE)</f>
        <v>#N/A</v>
      </c>
      <c r="L73" s="45" t="e">
        <f>HLOOKUP('Revisión Simce'!L9,'Revisión Simce'!$BH$13:$CQ$46,12,TRUE)</f>
        <v>#N/A</v>
      </c>
      <c r="M73" s="45" t="e">
        <f>HLOOKUP('Revisión Simce'!M9,'Revisión Simce'!$BH$13:$CQ$46,12,TRUE)</f>
        <v>#N/A</v>
      </c>
      <c r="N73" s="45" t="e">
        <f>HLOOKUP('Revisión Simce'!N9,'Revisión Simce'!$BH$13:$CQ$46,12,TRUE)</f>
        <v>#N/A</v>
      </c>
      <c r="O73" s="45" t="e">
        <f>HLOOKUP('Revisión Simce'!O9,'Revisión Simce'!$BH$13:$CQ$46,12,TRUE)</f>
        <v>#N/A</v>
      </c>
      <c r="P73" s="45" t="e">
        <f>HLOOKUP('Revisión Simce'!P9,'Revisión Simce'!$BH$13:$CQ$46,12,TRUE)</f>
        <v>#N/A</v>
      </c>
      <c r="Q73" s="45" t="e">
        <f>HLOOKUP('Revisión Simce'!Q9,'Revisión Simce'!$BH$13:$CQ$46,12,TRUE)</f>
        <v>#N/A</v>
      </c>
      <c r="R73" s="45" t="e">
        <f>HLOOKUP('Revisión Simce'!R9,'Revisión Simce'!$BH$13:$CQ$46,12,TRUE)</f>
        <v>#N/A</v>
      </c>
      <c r="S73" s="45" t="e">
        <f>HLOOKUP('Revisión Simce'!S9,'Revisión Simce'!$BH$13:$CQ$46,12,TRUE)</f>
        <v>#N/A</v>
      </c>
      <c r="T73" s="45" t="e">
        <f>HLOOKUP('Revisión Simce'!T9,'Revisión Simce'!$BH$13:$CQ$46,12,TRUE)</f>
        <v>#N/A</v>
      </c>
      <c r="U73" s="45" t="e">
        <f>HLOOKUP('Revisión Simce'!U9,'Revisión Simce'!$BH$13:$CQ$46,12,TRUE)</f>
        <v>#N/A</v>
      </c>
      <c r="V73" s="45" t="e">
        <f>HLOOKUP('Revisión Simce'!V9,'Revisión Simce'!$BH$13:$CQ$46,12,TRUE)</f>
        <v>#N/A</v>
      </c>
      <c r="W73" s="45" t="e">
        <f>HLOOKUP('Revisión Simce'!W9,'Revisión Simce'!$BH$13:$CQ$46,12,TRUE)</f>
        <v>#N/A</v>
      </c>
      <c r="X73" s="45" t="e">
        <f>HLOOKUP('Revisión Simce'!X9,'Revisión Simce'!$BH$13:$CQ$46,12,TRUE)</f>
        <v>#N/A</v>
      </c>
      <c r="Y73" s="45" t="e">
        <f>HLOOKUP('Revisión Simce'!Y9,'Revisión Simce'!$BH$13:$CQ$46,12,TRUE)</f>
        <v>#N/A</v>
      </c>
      <c r="Z73" s="45"/>
      <c r="AA73" s="45"/>
      <c r="AB73" s="45"/>
      <c r="AC73" s="49">
        <f>COUNT(C73:Y73)</f>
        <v>6</v>
      </c>
      <c r="AD73" s="49"/>
      <c r="AE73" s="49"/>
      <c r="AF73" s="49"/>
      <c r="AG73" s="49">
        <f t="shared" si="1"/>
        <v>2</v>
      </c>
      <c r="AH73" s="49"/>
      <c r="AI73" s="49"/>
      <c r="AJ73" s="49"/>
      <c r="AK73" s="49">
        <f>AC73-AG73</f>
        <v>4</v>
      </c>
      <c r="AP73" s="92"/>
      <c r="AQ73" s="92"/>
      <c r="AR73" s="92"/>
      <c r="AS73" s="92"/>
    </row>
    <row r="74" spans="1:45" ht="15">
      <c r="A74" s="45"/>
      <c r="B74" s="101" t="s">
        <v>57</v>
      </c>
      <c r="C74" s="45">
        <f>HLOOKUP('Revisión Simce'!C10,'Revisión Simce'!$BH$13:$CQ$46,12,TRUE)</f>
        <v>1</v>
      </c>
      <c r="D74" s="45">
        <f>HLOOKUP('Revisión Simce'!D10,'Revisión Simce'!$BH$13:$CQ$46,12,TRUE)</f>
        <v>1</v>
      </c>
      <c r="E74" s="45">
        <f>HLOOKUP('Revisión Simce'!E10,'Revisión Simce'!$BH$13:$CQ$46,12,TRUE)</f>
        <v>1</v>
      </c>
      <c r="F74" s="45">
        <f>HLOOKUP('Revisión Simce'!F10,'Revisión Simce'!$BH$13:$CQ$46,12,TRUE)</f>
        <v>0</v>
      </c>
      <c r="G74" s="45">
        <f>HLOOKUP('Revisión Simce'!G10,'Revisión Simce'!$BH$13:$CQ$46,12,TRUE)</f>
        <v>1</v>
      </c>
      <c r="H74" s="45">
        <f>HLOOKUP('Revisión Simce'!H10,'Revisión Simce'!$BH$13:$CQ$46,12,TRUE)</f>
        <v>1</v>
      </c>
      <c r="I74" s="45">
        <f>HLOOKUP('Revisión Simce'!I10,'Revisión Simce'!$BH$13:$CQ$46,12,TRUE)</f>
        <v>1</v>
      </c>
      <c r="J74" s="45" t="e">
        <f>HLOOKUP('Revisión Simce'!J10,'Revisión Simce'!$BH$13:$CQ$46,12,TRUE)</f>
        <v>#N/A</v>
      </c>
      <c r="K74" s="45" t="e">
        <f>HLOOKUP('Revisión Simce'!K10,'Revisión Simce'!$BH$13:$CQ$46,12,TRUE)</f>
        <v>#N/A</v>
      </c>
      <c r="L74" s="45" t="e">
        <f>HLOOKUP('Revisión Simce'!L10,'Revisión Simce'!$BH$13:$CQ$46,12,TRUE)</f>
        <v>#N/A</v>
      </c>
      <c r="M74" s="45" t="e">
        <f>HLOOKUP('Revisión Simce'!M10,'Revisión Simce'!$BH$13:$CQ$46,12,TRUE)</f>
        <v>#N/A</v>
      </c>
      <c r="N74" s="45" t="e">
        <f>HLOOKUP('Revisión Simce'!N10,'Revisión Simce'!$BH$13:$CQ$46,12,TRUE)</f>
        <v>#N/A</v>
      </c>
      <c r="O74" s="45" t="e">
        <f>HLOOKUP('Revisión Simce'!O10,'Revisión Simce'!$BH$13:$CQ$46,12,TRUE)</f>
        <v>#N/A</v>
      </c>
      <c r="P74" s="45" t="e">
        <f>HLOOKUP('Revisión Simce'!P10,'Revisión Simce'!$BH$13:$CQ$46,12,TRUE)</f>
        <v>#N/A</v>
      </c>
      <c r="Q74" s="45" t="e">
        <f>HLOOKUP('Revisión Simce'!Q10,'Revisión Simce'!$BH$13:$CQ$46,12,TRUE)</f>
        <v>#N/A</v>
      </c>
      <c r="R74" s="45" t="e">
        <f>HLOOKUP('Revisión Simce'!R10,'Revisión Simce'!$BH$13:$CQ$46,12,TRUE)</f>
        <v>#N/A</v>
      </c>
      <c r="S74" s="45" t="e">
        <f>HLOOKUP('Revisión Simce'!S10,'Revisión Simce'!$BH$13:$CQ$46,12,TRUE)</f>
        <v>#N/A</v>
      </c>
      <c r="T74" s="45" t="e">
        <f>HLOOKUP('Revisión Simce'!T10,'Revisión Simce'!$BH$13:$CQ$46,12,TRUE)</f>
        <v>#N/A</v>
      </c>
      <c r="U74" s="45" t="e">
        <f>HLOOKUP('Revisión Simce'!U10,'Revisión Simce'!$BH$13:$CQ$46,12,TRUE)</f>
        <v>#N/A</v>
      </c>
      <c r="V74" s="45" t="e">
        <f>HLOOKUP('Revisión Simce'!V10,'Revisión Simce'!$BH$13:$CQ$46,12,TRUE)</f>
        <v>#N/A</v>
      </c>
      <c r="W74" s="45" t="e">
        <f>HLOOKUP('Revisión Simce'!W10,'Revisión Simce'!$BH$13:$CQ$46,12,TRUE)</f>
        <v>#N/A</v>
      </c>
      <c r="X74" s="45" t="e">
        <f>HLOOKUP('Revisión Simce'!X10,'Revisión Simce'!$BH$13:$CQ$46,12,TRUE)</f>
        <v>#N/A</v>
      </c>
      <c r="Y74" s="45" t="e">
        <f>HLOOKUP('Revisión Simce'!Y10,'Revisión Simce'!$BH$13:$CQ$46,12,TRUE)</f>
        <v>#N/A</v>
      </c>
      <c r="Z74" s="45"/>
      <c r="AA74" s="45"/>
      <c r="AB74" s="45"/>
      <c r="AC74" s="49">
        <f>COUNT(C74:Y74)</f>
        <v>7</v>
      </c>
      <c r="AD74" s="49"/>
      <c r="AE74" s="49"/>
      <c r="AF74" s="49"/>
      <c r="AG74" s="49">
        <f t="shared" si="1"/>
        <v>1</v>
      </c>
      <c r="AH74" s="49"/>
      <c r="AI74" s="49"/>
      <c r="AJ74" s="49"/>
      <c r="AK74" s="49">
        <f>AC74-AG74</f>
        <v>6</v>
      </c>
      <c r="AP74" s="92"/>
      <c r="AQ74" s="92"/>
      <c r="AR74" s="92"/>
      <c r="AS74" s="92"/>
    </row>
    <row r="75" spans="1:45" ht="15">
      <c r="A75" s="45"/>
      <c r="B75" s="101" t="s">
        <v>58</v>
      </c>
      <c r="C75" s="45">
        <f>HLOOKUP('Revisión Simce'!C11,'Revisión Simce'!$BH$13:$CQ$46,12,TRUE)</f>
        <v>0</v>
      </c>
      <c r="D75" s="45">
        <f>HLOOKUP('Revisión Simce'!D11,'Revisión Simce'!$BH$13:$CQ$46,12,TRUE)</f>
        <v>0</v>
      </c>
      <c r="E75" s="45">
        <f>HLOOKUP('Revisión Simce'!E11,'Revisión Simce'!$BH$13:$CQ$46,12,TRUE)</f>
        <v>1</v>
      </c>
      <c r="F75" s="45">
        <f>HLOOKUP('Revisión Simce'!F11,'Revisión Simce'!$BH$13:$CQ$46,12,TRUE)</f>
        <v>1</v>
      </c>
      <c r="G75" s="45">
        <f>HLOOKUP('Revisión Simce'!G11,'Revisión Simce'!$BH$13:$CQ$46,12,TRUE)</f>
        <v>1</v>
      </c>
      <c r="H75" s="45">
        <f>HLOOKUP('Revisión Simce'!H11,'Revisión Simce'!$BH$13:$CQ$46,12,TRUE)</f>
        <v>1</v>
      </c>
      <c r="I75" s="45">
        <f>HLOOKUP('Revisión Simce'!I11,'Revisión Simce'!$BH$13:$CQ$46,12,TRUE)</f>
        <v>1</v>
      </c>
      <c r="J75" s="45">
        <f>HLOOKUP('Revisión Simce'!J11,'Revisión Simce'!$BH$13:$CQ$46,12,TRUE)</f>
        <v>1</v>
      </c>
      <c r="K75" s="45">
        <f>HLOOKUP('Revisión Simce'!K11,'Revisión Simce'!$BH$13:$CQ$46,12,TRUE)</f>
        <v>1</v>
      </c>
      <c r="L75" s="45" t="e">
        <f>HLOOKUP('Revisión Simce'!L11,'Revisión Simce'!$BH$13:$CQ$46,12,TRUE)</f>
        <v>#N/A</v>
      </c>
      <c r="M75" s="45" t="e">
        <f>HLOOKUP('Revisión Simce'!M11,'Revisión Simce'!$BH$13:$CQ$46,12,TRUE)</f>
        <v>#N/A</v>
      </c>
      <c r="N75" s="45" t="e">
        <f>HLOOKUP('Revisión Simce'!N11,'Revisión Simce'!$BH$13:$CQ$46,12,TRUE)</f>
        <v>#N/A</v>
      </c>
      <c r="O75" s="45" t="e">
        <f>HLOOKUP('Revisión Simce'!O11,'Revisión Simce'!$BH$13:$CQ$46,12,TRUE)</f>
        <v>#N/A</v>
      </c>
      <c r="P75" s="45" t="e">
        <f>HLOOKUP('Revisión Simce'!P11,'Revisión Simce'!$BH$13:$CQ$46,12,TRUE)</f>
        <v>#N/A</v>
      </c>
      <c r="Q75" s="45" t="e">
        <f>HLOOKUP('Revisión Simce'!Q11,'Revisión Simce'!$BH$13:$CQ$46,12,TRUE)</f>
        <v>#N/A</v>
      </c>
      <c r="R75" s="45" t="e">
        <f>HLOOKUP('Revisión Simce'!R11,'Revisión Simce'!$BH$13:$CQ$46,12,TRUE)</f>
        <v>#N/A</v>
      </c>
      <c r="S75" s="45" t="e">
        <f>HLOOKUP('Revisión Simce'!S11,'Revisión Simce'!$BH$13:$CQ$46,12,TRUE)</f>
        <v>#N/A</v>
      </c>
      <c r="T75" s="45" t="e">
        <f>HLOOKUP('Revisión Simce'!T11,'Revisión Simce'!$BH$13:$CQ$46,12,TRUE)</f>
        <v>#N/A</v>
      </c>
      <c r="U75" s="45" t="e">
        <f>HLOOKUP('Revisión Simce'!U11,'Revisión Simce'!$BH$13:$CQ$46,12,TRUE)</f>
        <v>#N/A</v>
      </c>
      <c r="V75" s="45" t="e">
        <f>HLOOKUP('Revisión Simce'!V11,'Revisión Simce'!$BH$13:$CQ$46,12,TRUE)</f>
        <v>#N/A</v>
      </c>
      <c r="W75" s="45" t="e">
        <f>HLOOKUP('Revisión Simce'!W11,'Revisión Simce'!$BH$13:$CQ$46,12,TRUE)</f>
        <v>#N/A</v>
      </c>
      <c r="X75" s="45" t="e">
        <f>HLOOKUP('Revisión Simce'!X11,'Revisión Simce'!$BH$13:$CQ$46,12,TRUE)</f>
        <v>#N/A</v>
      </c>
      <c r="Y75" s="45" t="e">
        <f>HLOOKUP('Revisión Simce'!Y11,'Revisión Simce'!$BH$13:$CQ$46,12,TRUE)</f>
        <v>#N/A</v>
      </c>
      <c r="Z75" s="45"/>
      <c r="AA75" s="45"/>
      <c r="AB75" s="45"/>
      <c r="AC75" s="49">
        <f>COUNT(C75:Y75)</f>
        <v>9</v>
      </c>
      <c r="AD75" s="49"/>
      <c r="AE75" s="49"/>
      <c r="AF75" s="49"/>
      <c r="AG75" s="49">
        <f t="shared" si="1"/>
        <v>2</v>
      </c>
      <c r="AH75" s="49"/>
      <c r="AI75" s="49"/>
      <c r="AJ75" s="49"/>
      <c r="AK75" s="49">
        <f>AC75-AG75</f>
        <v>7</v>
      </c>
      <c r="AP75" s="92"/>
      <c r="AQ75" s="92"/>
      <c r="AR75" s="92"/>
      <c r="AS75" s="92"/>
    </row>
    <row r="76" spans="1:45" ht="15">
      <c r="A76" s="45"/>
      <c r="B76" s="101"/>
      <c r="C76" s="45">
        <f>HLOOKUP('Revisión Simce'!C12,'Revisión Simce'!$BH$13:$CQ$46,12,TRUE)</f>
        <v>1</v>
      </c>
      <c r="D76" s="45">
        <f>HLOOKUP('Revisión Simce'!D12,'Revisión Simce'!$BH$13:$CQ$46,12,TRUE)</f>
        <v>0</v>
      </c>
      <c r="E76" s="45">
        <f>HLOOKUP('Revisión Simce'!E12,'Revisión Simce'!$BH$13:$CQ$46,12,TRUE)</f>
        <v>0</v>
      </c>
      <c r="F76" s="45">
        <f>HLOOKUP('Revisión Simce'!F12,'Revisión Simce'!$BH$13:$CQ$46,12,TRUE)</f>
        <v>0</v>
      </c>
      <c r="G76" s="45">
        <f>HLOOKUP('Revisión Simce'!G12,'Revisión Simce'!$BH$13:$CQ$46,12,TRUE)</f>
        <v>0</v>
      </c>
      <c r="H76" s="45" t="e">
        <f>HLOOKUP('Revisión Simce'!H12,'Revisión Simce'!$BH$13:$CQ$46,12,TRUE)</f>
        <v>#N/A</v>
      </c>
      <c r="I76" s="45" t="e">
        <f>HLOOKUP('Revisión Simce'!I12,'Revisión Simce'!$BH$13:$CQ$46,12,TRUE)</f>
        <v>#N/A</v>
      </c>
      <c r="J76" s="45" t="e">
        <f>HLOOKUP('Revisión Simce'!J12,'Revisión Simce'!$BH$13:$CQ$46,12,TRUE)</f>
        <v>#N/A</v>
      </c>
      <c r="K76" s="45" t="e">
        <f>HLOOKUP('Revisión Simce'!K12,'Revisión Simce'!$BH$13:$CQ$46,12,TRUE)</f>
        <v>#N/A</v>
      </c>
      <c r="L76" s="45" t="e">
        <f>HLOOKUP('Revisión Simce'!L12,'Revisión Simce'!$BH$13:$CQ$46,12,TRUE)</f>
        <v>#N/A</v>
      </c>
      <c r="M76" s="45" t="e">
        <f>HLOOKUP('Revisión Simce'!M12,'Revisión Simce'!$BH$13:$CQ$46,12,TRUE)</f>
        <v>#N/A</v>
      </c>
      <c r="N76" s="45" t="e">
        <f>HLOOKUP('Revisión Simce'!N12,'Revisión Simce'!$BH$13:$CQ$46,12,TRUE)</f>
        <v>#N/A</v>
      </c>
      <c r="O76" s="45" t="e">
        <f>HLOOKUP('Revisión Simce'!O12,'Revisión Simce'!$BH$13:$CQ$46,12,TRUE)</f>
        <v>#N/A</v>
      </c>
      <c r="P76" s="45" t="e">
        <f>HLOOKUP('Revisión Simce'!P12,'Revisión Simce'!$BH$13:$CQ$46,12,TRUE)</f>
        <v>#N/A</v>
      </c>
      <c r="Q76" s="45" t="e">
        <f>HLOOKUP('Revisión Simce'!Q12,'Revisión Simce'!$BH$13:$CQ$46,12,TRUE)</f>
        <v>#N/A</v>
      </c>
      <c r="R76" s="45" t="e">
        <f>HLOOKUP('Revisión Simce'!R12,'Revisión Simce'!$BH$13:$CQ$46,12,TRUE)</f>
        <v>#N/A</v>
      </c>
      <c r="S76" s="45" t="e">
        <f>HLOOKUP('Revisión Simce'!S12,'Revisión Simce'!$BH$13:$CQ$46,12,TRUE)</f>
        <v>#N/A</v>
      </c>
      <c r="T76" s="45" t="e">
        <f>HLOOKUP('Revisión Simce'!T12,'Revisión Simce'!$BH$13:$CQ$46,12,TRUE)</f>
        <v>#N/A</v>
      </c>
      <c r="U76" s="45" t="e">
        <f>HLOOKUP('Revisión Simce'!U12,'Revisión Simce'!$BH$13:$CQ$46,12,TRUE)</f>
        <v>#N/A</v>
      </c>
      <c r="V76" s="45" t="e">
        <f>HLOOKUP('Revisión Simce'!V12,'Revisión Simce'!$BH$13:$CQ$46,12,TRUE)</f>
        <v>#N/A</v>
      </c>
      <c r="W76" s="45" t="e">
        <f>HLOOKUP('Revisión Simce'!W12,'Revisión Simce'!$BH$13:$CQ$46,12,TRUE)</f>
        <v>#N/A</v>
      </c>
      <c r="X76" s="45" t="e">
        <f>HLOOKUP('Revisión Simce'!X12,'Revisión Simce'!$BH$13:$CQ$46,12,TRUE)</f>
        <v>#N/A</v>
      </c>
      <c r="Y76" s="45" t="e">
        <f>HLOOKUP('Revisión Simce'!Y12,'Revisión Simce'!$BH$13:$CQ$46,12,TRUE)</f>
        <v>#N/A</v>
      </c>
      <c r="Z76" s="45"/>
      <c r="AA76" s="45"/>
      <c r="AB76" s="45"/>
      <c r="AC76" s="49">
        <f>COUNT(C76:Y76)</f>
        <v>5</v>
      </c>
      <c r="AD76" s="49"/>
      <c r="AE76" s="49"/>
      <c r="AF76" s="49"/>
      <c r="AG76" s="49">
        <f>COUNTIF(C76:Y76,"=0")</f>
        <v>4</v>
      </c>
      <c r="AH76" s="49"/>
      <c r="AI76" s="49"/>
      <c r="AJ76" s="49"/>
      <c r="AK76" s="49">
        <f>AC76-AG76</f>
        <v>1</v>
      </c>
      <c r="AP76" s="92"/>
      <c r="AQ76" s="92"/>
      <c r="AR76" s="92"/>
      <c r="AS76" s="92"/>
    </row>
    <row r="77" spans="1:45" ht="15.75" thickBot="1">
      <c r="A77" s="89"/>
      <c r="B77" s="99" t="s">
        <v>59</v>
      </c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  <c r="Q77" s="100"/>
      <c r="R77" s="100"/>
      <c r="S77" s="100"/>
      <c r="T77" s="100"/>
      <c r="U77" s="100"/>
      <c r="V77" s="100"/>
      <c r="W77" s="100"/>
      <c r="X77" s="100"/>
      <c r="Y77" s="100"/>
      <c r="Z77" s="100"/>
      <c r="AA77" s="100"/>
      <c r="AB77" s="100"/>
      <c r="AC77" s="100">
        <f>SUM(AC72:AC75)</f>
        <v>25</v>
      </c>
      <c r="AD77" s="100">
        <f>SUM(AD72:AD75)</f>
        <v>0</v>
      </c>
      <c r="AE77" s="100">
        <f>SUM(AE72:AE75)</f>
        <v>0</v>
      </c>
      <c r="AF77" s="100">
        <f>SUM(AF72:AF75)</f>
        <v>0</v>
      </c>
      <c r="AG77" s="100">
        <f>SUM(AG72:AG75)</f>
        <v>5</v>
      </c>
      <c r="AH77" s="100"/>
      <c r="AI77" s="100"/>
      <c r="AJ77" s="100"/>
      <c r="AK77" s="100">
        <f>SUM(AK72:AK75)</f>
        <v>20</v>
      </c>
      <c r="AP77" s="92"/>
      <c r="AQ77" s="92"/>
      <c r="AR77" s="92"/>
      <c r="AS77" s="92"/>
    </row>
    <row r="78" spans="1:45" ht="15">
      <c r="A78" s="15">
        <f>AN18</f>
        <v>0</v>
      </c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06"/>
      <c r="AD78" s="106"/>
      <c r="AE78" s="106"/>
      <c r="AF78" s="106"/>
      <c r="AG78" s="106"/>
      <c r="AH78" s="106"/>
      <c r="AI78" s="106"/>
      <c r="AJ78" s="106"/>
      <c r="AK78" s="106"/>
      <c r="AL78">
        <v>11</v>
      </c>
      <c r="AP78" s="92"/>
      <c r="AQ78" s="92"/>
      <c r="AR78" s="92"/>
      <c r="AS78" s="92"/>
    </row>
    <row r="79" spans="1:45" ht="15">
      <c r="A79" s="15"/>
      <c r="B79" s="85" t="s">
        <v>55</v>
      </c>
      <c r="C79" s="15">
        <f>HLOOKUP('Revisión Simce'!C8,'Revisión Simce'!$BH$13:$CQ$46,13,TRUE)</f>
        <v>1</v>
      </c>
      <c r="D79" s="15">
        <f>HLOOKUP('Revisión Simce'!D8,'Revisión Simce'!$BH$13:$CQ$46,13,TRUE)</f>
        <v>1</v>
      </c>
      <c r="E79" s="15">
        <f>HLOOKUP('Revisión Simce'!E8,'Revisión Simce'!$BH$13:$CQ$46,13,TRUE)</f>
        <v>1</v>
      </c>
      <c r="F79" s="15" t="e">
        <f>HLOOKUP('Revisión Simce'!F8,'Revisión Simce'!$BH$13:$CQ$46,13,TRUE)</f>
        <v>#N/A</v>
      </c>
      <c r="G79" s="15" t="e">
        <f>HLOOKUP('Revisión Simce'!G8,'Revisión Simce'!$BH$13:$CQ$46,13,TRUE)</f>
        <v>#N/A</v>
      </c>
      <c r="H79" s="15" t="e">
        <f>HLOOKUP('Revisión Simce'!H8,'Revisión Simce'!$BH$13:$CQ$46,13,TRUE)</f>
        <v>#N/A</v>
      </c>
      <c r="I79" s="15" t="e">
        <f>HLOOKUP('Revisión Simce'!I8,'Revisión Simce'!$BH$13:$CQ$46,13,TRUE)</f>
        <v>#N/A</v>
      </c>
      <c r="J79" s="15" t="e">
        <f>HLOOKUP('Revisión Simce'!J8,'Revisión Simce'!$BH$13:$CQ$46,13,TRUE)</f>
        <v>#N/A</v>
      </c>
      <c r="K79" s="15" t="e">
        <f>HLOOKUP('Revisión Simce'!K8,'Revisión Simce'!$BH$13:$CQ$46,13,TRUE)</f>
        <v>#N/A</v>
      </c>
      <c r="L79" s="15" t="e">
        <f>HLOOKUP('Revisión Simce'!L8,'Revisión Simce'!$BH$13:$CQ$46,13,TRUE)</f>
        <v>#N/A</v>
      </c>
      <c r="M79" s="15" t="e">
        <f>HLOOKUP('Revisión Simce'!M8,'Revisión Simce'!$BH$13:$CQ$46,13,TRUE)</f>
        <v>#N/A</v>
      </c>
      <c r="N79" s="15" t="e">
        <f>HLOOKUP('Revisión Simce'!N8,'Revisión Simce'!$BH$13:$CQ$46,13,TRUE)</f>
        <v>#N/A</v>
      </c>
      <c r="O79" s="15" t="e">
        <f>HLOOKUP('Revisión Simce'!O8,'Revisión Simce'!$BH$13:$CQ$46,13,TRUE)</f>
        <v>#N/A</v>
      </c>
      <c r="P79" s="15" t="e">
        <f>HLOOKUP('Revisión Simce'!P8,'Revisión Simce'!$BH$13:$CQ$46,13,TRUE)</f>
        <v>#N/A</v>
      </c>
      <c r="Q79" s="15" t="e">
        <f>HLOOKUP('Revisión Simce'!Q8,'Revisión Simce'!$BH$13:$CQ$46,13,TRUE)</f>
        <v>#N/A</v>
      </c>
      <c r="R79" s="15" t="e">
        <f>HLOOKUP('Revisión Simce'!R8,'Revisión Simce'!$BH$13:$CQ$46,13,TRUE)</f>
        <v>#N/A</v>
      </c>
      <c r="S79" s="15" t="e">
        <f>HLOOKUP('Revisión Simce'!S8,'Revisión Simce'!$BH$13:$CQ$46,13,TRUE)</f>
        <v>#N/A</v>
      </c>
      <c r="T79" s="15" t="e">
        <f>HLOOKUP('Revisión Simce'!T8,'Revisión Simce'!$BH$13:$CQ$46,13,TRUE)</f>
        <v>#N/A</v>
      </c>
      <c r="U79" s="15" t="e">
        <f>HLOOKUP('Revisión Simce'!U8,'Revisión Simce'!$BH$13:$CQ$46,13,TRUE)</f>
        <v>#N/A</v>
      </c>
      <c r="V79" s="15" t="e">
        <f>HLOOKUP('Revisión Simce'!V8,'Revisión Simce'!$BH$13:$CQ$46,13,TRUE)</f>
        <v>#N/A</v>
      </c>
      <c r="W79" s="15" t="e">
        <f>HLOOKUP('Revisión Simce'!W8,'Revisión Simce'!$BH$13:$CQ$46,13,TRUE)</f>
        <v>#N/A</v>
      </c>
      <c r="X79" s="15" t="e">
        <f>HLOOKUP('Revisión Simce'!X8,'Revisión Simce'!$BH$13:$CQ$46,13,TRUE)</f>
        <v>#N/A</v>
      </c>
      <c r="Y79" s="15" t="e">
        <f>HLOOKUP('Revisión Simce'!Y8,'Revisión Simce'!$BH$13:$CQ$46,13,TRUE)</f>
        <v>#N/A</v>
      </c>
      <c r="Z79" s="15"/>
      <c r="AA79" s="15"/>
      <c r="AB79" s="15"/>
      <c r="AC79" s="106">
        <f>COUNT(C79:Y79)</f>
        <v>3</v>
      </c>
      <c r="AD79" s="106"/>
      <c r="AE79" s="106"/>
      <c r="AF79" s="106"/>
      <c r="AG79" s="106">
        <f t="shared" si="1"/>
        <v>0</v>
      </c>
      <c r="AH79" s="106"/>
      <c r="AI79" s="106"/>
      <c r="AJ79" s="106"/>
      <c r="AK79" s="106">
        <f>AC79-AG79</f>
        <v>3</v>
      </c>
      <c r="AP79" s="92"/>
      <c r="AQ79" s="92"/>
      <c r="AR79" s="92"/>
      <c r="AS79" s="92"/>
    </row>
    <row r="80" spans="1:45" ht="15">
      <c r="A80" s="15"/>
      <c r="B80" s="85" t="s">
        <v>56</v>
      </c>
      <c r="C80" s="15">
        <f>HLOOKUP('Revisión Simce'!C9,'Revisión Simce'!$BH$13:$CQ$46,13,TRUE)</f>
        <v>1</v>
      </c>
      <c r="D80" s="15">
        <f>HLOOKUP('Revisión Simce'!D9,'Revisión Simce'!$BH$13:$CQ$46,13,TRUE)</f>
        <v>1</v>
      </c>
      <c r="E80" s="15">
        <f>HLOOKUP('Revisión Simce'!E9,'Revisión Simce'!$BH$13:$CQ$46,13,TRUE)</f>
        <v>1</v>
      </c>
      <c r="F80" s="15">
        <f>HLOOKUP('Revisión Simce'!F9,'Revisión Simce'!$BH$13:$CQ$46,13,TRUE)</f>
        <v>0</v>
      </c>
      <c r="G80" s="15">
        <f>HLOOKUP('Revisión Simce'!G9,'Revisión Simce'!$BH$13:$CQ$46,13,TRUE)</f>
        <v>1</v>
      </c>
      <c r="H80" s="15">
        <f>HLOOKUP('Revisión Simce'!H9,'Revisión Simce'!$BH$13:$CQ$46,13,TRUE)</f>
        <v>1</v>
      </c>
      <c r="I80" s="15" t="e">
        <f>HLOOKUP('Revisión Simce'!I9,'Revisión Simce'!$BH$13:$CQ$46,13,TRUE)</f>
        <v>#N/A</v>
      </c>
      <c r="J80" s="15" t="e">
        <f>HLOOKUP('Revisión Simce'!J9,'Revisión Simce'!$BH$13:$CQ$46,13,TRUE)</f>
        <v>#N/A</v>
      </c>
      <c r="K80" s="15" t="e">
        <f>HLOOKUP('Revisión Simce'!K9,'Revisión Simce'!$BH$13:$CQ$46,13,TRUE)</f>
        <v>#N/A</v>
      </c>
      <c r="L80" s="15" t="e">
        <f>HLOOKUP('Revisión Simce'!L9,'Revisión Simce'!$BH$13:$CQ$46,13,TRUE)</f>
        <v>#N/A</v>
      </c>
      <c r="M80" s="15" t="e">
        <f>HLOOKUP('Revisión Simce'!M9,'Revisión Simce'!$BH$13:$CQ$46,13,TRUE)</f>
        <v>#N/A</v>
      </c>
      <c r="N80" s="15" t="e">
        <f>HLOOKUP('Revisión Simce'!N9,'Revisión Simce'!$BH$13:$CQ$46,13,TRUE)</f>
        <v>#N/A</v>
      </c>
      <c r="O80" s="15" t="e">
        <f>HLOOKUP('Revisión Simce'!O9,'Revisión Simce'!$BH$13:$CQ$46,13,TRUE)</f>
        <v>#N/A</v>
      </c>
      <c r="P80" s="15" t="e">
        <f>HLOOKUP('Revisión Simce'!P9,'Revisión Simce'!$BH$13:$CQ$46,13,TRUE)</f>
        <v>#N/A</v>
      </c>
      <c r="Q80" s="15" t="e">
        <f>HLOOKUP('Revisión Simce'!Q9,'Revisión Simce'!$BH$13:$CQ$46,13,TRUE)</f>
        <v>#N/A</v>
      </c>
      <c r="R80" s="15" t="e">
        <f>HLOOKUP('Revisión Simce'!R9,'Revisión Simce'!$BH$13:$CQ$46,13,TRUE)</f>
        <v>#N/A</v>
      </c>
      <c r="S80" s="15" t="e">
        <f>HLOOKUP('Revisión Simce'!S9,'Revisión Simce'!$BH$13:$CQ$46,13,TRUE)</f>
        <v>#N/A</v>
      </c>
      <c r="T80" s="15" t="e">
        <f>HLOOKUP('Revisión Simce'!T9,'Revisión Simce'!$BH$13:$CQ$46,13,TRUE)</f>
        <v>#N/A</v>
      </c>
      <c r="U80" s="15" t="e">
        <f>HLOOKUP('Revisión Simce'!U9,'Revisión Simce'!$BH$13:$CQ$46,13,TRUE)</f>
        <v>#N/A</v>
      </c>
      <c r="V80" s="15" t="e">
        <f>HLOOKUP('Revisión Simce'!V9,'Revisión Simce'!$BH$13:$CQ$46,13,TRUE)</f>
        <v>#N/A</v>
      </c>
      <c r="W80" s="15" t="e">
        <f>HLOOKUP('Revisión Simce'!W9,'Revisión Simce'!$BH$13:$CQ$46,13,TRUE)</f>
        <v>#N/A</v>
      </c>
      <c r="X80" s="15" t="e">
        <f>HLOOKUP('Revisión Simce'!X9,'Revisión Simce'!$BH$13:$CQ$46,13,TRUE)</f>
        <v>#N/A</v>
      </c>
      <c r="Y80" s="15" t="e">
        <f>HLOOKUP('Revisión Simce'!Y9,'Revisión Simce'!$BH$13:$CQ$46,13,TRUE)</f>
        <v>#N/A</v>
      </c>
      <c r="Z80" s="15"/>
      <c r="AA80" s="15"/>
      <c r="AB80" s="15"/>
      <c r="AC80" s="106">
        <f>COUNT(C80:Y80)</f>
        <v>6</v>
      </c>
      <c r="AD80" s="106"/>
      <c r="AE80" s="106"/>
      <c r="AF80" s="106"/>
      <c r="AG80" s="106">
        <f t="shared" si="1"/>
        <v>1</v>
      </c>
      <c r="AH80" s="106"/>
      <c r="AI80" s="106"/>
      <c r="AJ80" s="106"/>
      <c r="AK80" s="106">
        <f>AC80-AG80</f>
        <v>5</v>
      </c>
      <c r="AP80" s="92"/>
      <c r="AQ80" s="92"/>
      <c r="AR80" s="92"/>
      <c r="AS80" s="92"/>
    </row>
    <row r="81" spans="1:45" ht="15">
      <c r="A81" s="15"/>
      <c r="B81" s="85" t="s">
        <v>57</v>
      </c>
      <c r="C81" s="15">
        <f>HLOOKUP('Revisión Simce'!C10,'Revisión Simce'!$BH$13:$CQ$46,13,TRUE)</f>
        <v>1</v>
      </c>
      <c r="D81" s="15">
        <f>HLOOKUP('Revisión Simce'!D10,'Revisión Simce'!$BH$13:$CQ$46,13,TRUE)</f>
        <v>1</v>
      </c>
      <c r="E81" s="15">
        <f>HLOOKUP('Revisión Simce'!E10,'Revisión Simce'!$BH$13:$CQ$46,13,TRUE)</f>
        <v>0</v>
      </c>
      <c r="F81" s="15">
        <f>HLOOKUP('Revisión Simce'!F10,'Revisión Simce'!$BH$13:$CQ$46,13,TRUE)</f>
        <v>1</v>
      </c>
      <c r="G81" s="15">
        <f>HLOOKUP('Revisión Simce'!G10,'Revisión Simce'!$BH$13:$CQ$46,13,TRUE)</f>
        <v>1</v>
      </c>
      <c r="H81" s="15">
        <f>HLOOKUP('Revisión Simce'!H10,'Revisión Simce'!$BH$13:$CQ$46,13,TRUE)</f>
        <v>1</v>
      </c>
      <c r="I81" s="15">
        <f>HLOOKUP('Revisión Simce'!I10,'Revisión Simce'!$BH$13:$CQ$46,13,TRUE)</f>
        <v>1</v>
      </c>
      <c r="J81" s="15" t="e">
        <f>HLOOKUP('Revisión Simce'!J10,'Revisión Simce'!$BH$13:$CQ$46,13,TRUE)</f>
        <v>#N/A</v>
      </c>
      <c r="K81" s="15" t="e">
        <f>HLOOKUP('Revisión Simce'!K10,'Revisión Simce'!$BH$13:$CQ$46,13,TRUE)</f>
        <v>#N/A</v>
      </c>
      <c r="L81" s="15" t="e">
        <f>HLOOKUP('Revisión Simce'!L10,'Revisión Simce'!$BH$13:$CQ$46,13,TRUE)</f>
        <v>#N/A</v>
      </c>
      <c r="M81" s="15" t="e">
        <f>HLOOKUP('Revisión Simce'!M10,'Revisión Simce'!$BH$13:$CQ$46,13,TRUE)</f>
        <v>#N/A</v>
      </c>
      <c r="N81" s="15" t="e">
        <f>HLOOKUP('Revisión Simce'!N10,'Revisión Simce'!$BH$13:$CQ$46,13,TRUE)</f>
        <v>#N/A</v>
      </c>
      <c r="O81" s="15" t="e">
        <f>HLOOKUP('Revisión Simce'!O10,'Revisión Simce'!$BH$13:$CQ$46,13,TRUE)</f>
        <v>#N/A</v>
      </c>
      <c r="P81" s="15" t="e">
        <f>HLOOKUP('Revisión Simce'!P10,'Revisión Simce'!$BH$13:$CQ$46,13,TRUE)</f>
        <v>#N/A</v>
      </c>
      <c r="Q81" s="15" t="e">
        <f>HLOOKUP('Revisión Simce'!Q10,'Revisión Simce'!$BH$13:$CQ$46,13,TRUE)</f>
        <v>#N/A</v>
      </c>
      <c r="R81" s="15" t="e">
        <f>HLOOKUP('Revisión Simce'!R10,'Revisión Simce'!$BH$13:$CQ$46,13,TRUE)</f>
        <v>#N/A</v>
      </c>
      <c r="S81" s="15" t="e">
        <f>HLOOKUP('Revisión Simce'!S10,'Revisión Simce'!$BH$13:$CQ$46,13,TRUE)</f>
        <v>#N/A</v>
      </c>
      <c r="T81" s="15" t="e">
        <f>HLOOKUP('Revisión Simce'!T10,'Revisión Simce'!$BH$13:$CQ$46,13,TRUE)</f>
        <v>#N/A</v>
      </c>
      <c r="U81" s="15" t="e">
        <f>HLOOKUP('Revisión Simce'!U10,'Revisión Simce'!$BH$13:$CQ$46,13,TRUE)</f>
        <v>#N/A</v>
      </c>
      <c r="V81" s="15" t="e">
        <f>HLOOKUP('Revisión Simce'!V10,'Revisión Simce'!$BH$13:$CQ$46,13,TRUE)</f>
        <v>#N/A</v>
      </c>
      <c r="W81" s="15" t="e">
        <f>HLOOKUP('Revisión Simce'!W10,'Revisión Simce'!$BH$13:$CQ$46,13,TRUE)</f>
        <v>#N/A</v>
      </c>
      <c r="X81" s="15" t="e">
        <f>HLOOKUP('Revisión Simce'!X10,'Revisión Simce'!$BH$13:$CQ$46,13,TRUE)</f>
        <v>#N/A</v>
      </c>
      <c r="Y81" s="15" t="e">
        <f>HLOOKUP('Revisión Simce'!Y10,'Revisión Simce'!$BH$13:$CQ$46,13,TRUE)</f>
        <v>#N/A</v>
      </c>
      <c r="Z81" s="15"/>
      <c r="AA81" s="15"/>
      <c r="AB81" s="15"/>
      <c r="AC81" s="106">
        <f>COUNT(C81:Y81)</f>
        <v>7</v>
      </c>
      <c r="AD81" s="106"/>
      <c r="AE81" s="106"/>
      <c r="AF81" s="106"/>
      <c r="AG81" s="106">
        <f t="shared" si="1"/>
        <v>1</v>
      </c>
      <c r="AH81" s="106"/>
      <c r="AI81" s="106"/>
      <c r="AJ81" s="106"/>
      <c r="AK81" s="106">
        <f>AC81-AG81</f>
        <v>6</v>
      </c>
      <c r="AP81" s="92"/>
      <c r="AQ81" s="92"/>
      <c r="AR81" s="92"/>
      <c r="AS81" s="92"/>
    </row>
    <row r="82" spans="1:45" ht="15">
      <c r="A82" s="15"/>
      <c r="B82" s="85" t="s">
        <v>58</v>
      </c>
      <c r="C82" s="15">
        <f>HLOOKUP('Revisión Simce'!C11,'Revisión Simce'!$BH$13:$CQ$46,13,TRUE)</f>
        <v>1</v>
      </c>
      <c r="D82" s="15">
        <f>HLOOKUP('Revisión Simce'!D11,'Revisión Simce'!$BH$13:$CQ$46,13,TRUE)</f>
        <v>1</v>
      </c>
      <c r="E82" s="15">
        <f>HLOOKUP('Revisión Simce'!E11,'Revisión Simce'!$BH$13:$CQ$46,13,TRUE)</f>
        <v>1</v>
      </c>
      <c r="F82" s="15">
        <f>HLOOKUP('Revisión Simce'!F11,'Revisión Simce'!$BH$13:$CQ$46,13,TRUE)</f>
        <v>1</v>
      </c>
      <c r="G82" s="15">
        <f>HLOOKUP('Revisión Simce'!G11,'Revisión Simce'!$BH$13:$CQ$46,13,TRUE)</f>
        <v>1</v>
      </c>
      <c r="H82" s="15">
        <f>HLOOKUP('Revisión Simce'!H11,'Revisión Simce'!$BH$13:$CQ$46,13,TRUE)</f>
        <v>1</v>
      </c>
      <c r="I82" s="15">
        <f>HLOOKUP('Revisión Simce'!I11,'Revisión Simce'!$BH$13:$CQ$46,13,TRUE)</f>
        <v>1</v>
      </c>
      <c r="J82" s="15">
        <f>HLOOKUP('Revisión Simce'!J11,'Revisión Simce'!$BH$13:$CQ$46,13,TRUE)</f>
        <v>1</v>
      </c>
      <c r="K82" s="15">
        <f>HLOOKUP('Revisión Simce'!K11,'Revisión Simce'!$BH$13:$CQ$46,13,TRUE)</f>
        <v>0</v>
      </c>
      <c r="L82" s="15" t="e">
        <f>HLOOKUP('Revisión Simce'!L11,'Revisión Simce'!$BH$13:$CQ$46,13,TRUE)</f>
        <v>#N/A</v>
      </c>
      <c r="M82" s="15" t="e">
        <f>HLOOKUP('Revisión Simce'!M11,'Revisión Simce'!$BH$13:$CQ$46,13,TRUE)</f>
        <v>#N/A</v>
      </c>
      <c r="N82" s="15" t="e">
        <f>HLOOKUP('Revisión Simce'!N11,'Revisión Simce'!$BH$13:$CQ$46,13,TRUE)</f>
        <v>#N/A</v>
      </c>
      <c r="O82" s="15" t="e">
        <f>HLOOKUP('Revisión Simce'!O11,'Revisión Simce'!$BH$13:$CQ$46,13,TRUE)</f>
        <v>#N/A</v>
      </c>
      <c r="P82" s="15" t="e">
        <f>HLOOKUP('Revisión Simce'!P11,'Revisión Simce'!$BH$13:$CQ$46,13,TRUE)</f>
        <v>#N/A</v>
      </c>
      <c r="Q82" s="15" t="e">
        <f>HLOOKUP('Revisión Simce'!Q11,'Revisión Simce'!$BH$13:$CQ$46,13,TRUE)</f>
        <v>#N/A</v>
      </c>
      <c r="R82" s="15" t="e">
        <f>HLOOKUP('Revisión Simce'!R11,'Revisión Simce'!$BH$13:$CQ$46,13,TRUE)</f>
        <v>#N/A</v>
      </c>
      <c r="S82" s="15" t="e">
        <f>HLOOKUP('Revisión Simce'!S11,'Revisión Simce'!$BH$13:$CQ$46,13,TRUE)</f>
        <v>#N/A</v>
      </c>
      <c r="T82" s="15" t="e">
        <f>HLOOKUP('Revisión Simce'!T11,'Revisión Simce'!$BH$13:$CQ$46,13,TRUE)</f>
        <v>#N/A</v>
      </c>
      <c r="U82" s="15" t="e">
        <f>HLOOKUP('Revisión Simce'!U11,'Revisión Simce'!$BH$13:$CQ$46,13,TRUE)</f>
        <v>#N/A</v>
      </c>
      <c r="V82" s="15" t="e">
        <f>HLOOKUP('Revisión Simce'!V11,'Revisión Simce'!$BH$13:$CQ$46,13,TRUE)</f>
        <v>#N/A</v>
      </c>
      <c r="W82" s="15" t="e">
        <f>HLOOKUP('Revisión Simce'!W11,'Revisión Simce'!$BH$13:$CQ$46,13,TRUE)</f>
        <v>#N/A</v>
      </c>
      <c r="X82" s="15" t="e">
        <f>HLOOKUP('Revisión Simce'!X11,'Revisión Simce'!$BH$13:$CQ$46,13,TRUE)</f>
        <v>#N/A</v>
      </c>
      <c r="Y82" s="15" t="e">
        <f>HLOOKUP('Revisión Simce'!Y11,'Revisión Simce'!$BH$13:$CQ$46,13,TRUE)</f>
        <v>#N/A</v>
      </c>
      <c r="Z82" s="15"/>
      <c r="AA82" s="15"/>
      <c r="AB82" s="15"/>
      <c r="AC82" s="106">
        <f>COUNT(C82:Y82)</f>
        <v>9</v>
      </c>
      <c r="AD82" s="106"/>
      <c r="AE82" s="106"/>
      <c r="AF82" s="106"/>
      <c r="AG82" s="106">
        <f t="shared" si="1"/>
        <v>1</v>
      </c>
      <c r="AH82" s="106"/>
      <c r="AI82" s="106"/>
      <c r="AJ82" s="106"/>
      <c r="AK82" s="106">
        <f>AC82-AG82</f>
        <v>8</v>
      </c>
      <c r="AP82" s="92"/>
      <c r="AQ82" s="92"/>
      <c r="AR82" s="92"/>
      <c r="AS82" s="92"/>
    </row>
    <row r="83" spans="1:45" ht="15">
      <c r="A83" s="15"/>
      <c r="B83" s="85"/>
      <c r="C83" s="15">
        <f>HLOOKUP('Revisión Simce'!C12,'Revisión Simce'!$BH$13:$CQ$46,13,TRUE)</f>
        <v>1</v>
      </c>
      <c r="D83" s="15">
        <f>HLOOKUP('Revisión Simce'!D12,'Revisión Simce'!$BH$13:$CQ$46,13,TRUE)</f>
        <v>0</v>
      </c>
      <c r="E83" s="15">
        <f>HLOOKUP('Revisión Simce'!E12,'Revisión Simce'!$BH$13:$CQ$46,13,TRUE)</f>
        <v>1</v>
      </c>
      <c r="F83" s="15">
        <f>HLOOKUP('Revisión Simce'!F12,'Revisión Simce'!$BH$13:$CQ$46,13,TRUE)</f>
        <v>0</v>
      </c>
      <c r="G83" s="15">
        <f>HLOOKUP('Revisión Simce'!G12,'Revisión Simce'!$BH$13:$CQ$46,13,TRUE)</f>
        <v>0</v>
      </c>
      <c r="H83" s="15" t="e">
        <f>HLOOKUP('Revisión Simce'!H12,'Revisión Simce'!$BH$13:$CQ$46,13,TRUE)</f>
        <v>#N/A</v>
      </c>
      <c r="I83" s="15" t="e">
        <f>HLOOKUP('Revisión Simce'!I12,'Revisión Simce'!$BH$13:$CQ$46,13,TRUE)</f>
        <v>#N/A</v>
      </c>
      <c r="J83" s="15" t="e">
        <f>HLOOKUP('Revisión Simce'!J12,'Revisión Simce'!$BH$13:$CQ$46,13,TRUE)</f>
        <v>#N/A</v>
      </c>
      <c r="K83" s="15" t="e">
        <f>HLOOKUP('Revisión Simce'!K12,'Revisión Simce'!$BH$13:$CQ$46,13,TRUE)</f>
        <v>#N/A</v>
      </c>
      <c r="L83" s="15" t="e">
        <f>HLOOKUP('Revisión Simce'!L12,'Revisión Simce'!$BH$13:$CQ$46,13,TRUE)</f>
        <v>#N/A</v>
      </c>
      <c r="M83" s="15" t="e">
        <f>HLOOKUP('Revisión Simce'!M12,'Revisión Simce'!$BH$13:$CQ$46,13,TRUE)</f>
        <v>#N/A</v>
      </c>
      <c r="N83" s="15" t="e">
        <f>HLOOKUP('Revisión Simce'!N12,'Revisión Simce'!$BH$13:$CQ$46,13,TRUE)</f>
        <v>#N/A</v>
      </c>
      <c r="O83" s="15" t="e">
        <f>HLOOKUP('Revisión Simce'!O12,'Revisión Simce'!$BH$13:$CQ$46,13,TRUE)</f>
        <v>#N/A</v>
      </c>
      <c r="P83" s="15" t="e">
        <f>HLOOKUP('Revisión Simce'!P12,'Revisión Simce'!$BH$13:$CQ$46,13,TRUE)</f>
        <v>#N/A</v>
      </c>
      <c r="Q83" s="15" t="e">
        <f>HLOOKUP('Revisión Simce'!Q12,'Revisión Simce'!$BH$13:$CQ$46,13,TRUE)</f>
        <v>#N/A</v>
      </c>
      <c r="R83" s="15" t="e">
        <f>HLOOKUP('Revisión Simce'!R12,'Revisión Simce'!$BH$13:$CQ$46,13,TRUE)</f>
        <v>#N/A</v>
      </c>
      <c r="S83" s="15" t="e">
        <f>HLOOKUP('Revisión Simce'!S12,'Revisión Simce'!$BH$13:$CQ$46,13,TRUE)</f>
        <v>#N/A</v>
      </c>
      <c r="T83" s="15" t="e">
        <f>HLOOKUP('Revisión Simce'!T12,'Revisión Simce'!$BH$13:$CQ$46,13,TRUE)</f>
        <v>#N/A</v>
      </c>
      <c r="U83" s="15" t="e">
        <f>HLOOKUP('Revisión Simce'!U12,'Revisión Simce'!$BH$13:$CQ$46,13,TRUE)</f>
        <v>#N/A</v>
      </c>
      <c r="V83" s="15" t="e">
        <f>HLOOKUP('Revisión Simce'!V12,'Revisión Simce'!$BH$13:$CQ$46,13,TRUE)</f>
        <v>#N/A</v>
      </c>
      <c r="W83" s="15" t="e">
        <f>HLOOKUP('Revisión Simce'!W12,'Revisión Simce'!$BH$13:$CQ$46,13,TRUE)</f>
        <v>#N/A</v>
      </c>
      <c r="X83" s="15" t="e">
        <f>HLOOKUP('Revisión Simce'!X12,'Revisión Simce'!$BH$13:$CQ$46,13,TRUE)</f>
        <v>#N/A</v>
      </c>
      <c r="Y83" s="15" t="e">
        <f>HLOOKUP('Revisión Simce'!Y12,'Revisión Simce'!$BH$13:$CQ$46,13,TRUE)</f>
        <v>#N/A</v>
      </c>
      <c r="Z83" s="15"/>
      <c r="AA83" s="15"/>
      <c r="AB83" s="15"/>
      <c r="AC83" s="106">
        <f>COUNT(C83:Y83)</f>
        <v>5</v>
      </c>
      <c r="AD83" s="106"/>
      <c r="AE83" s="106"/>
      <c r="AF83" s="106"/>
      <c r="AG83" s="106">
        <f>COUNTIF(C83:Y83,"=0")</f>
        <v>3</v>
      </c>
      <c r="AH83" s="106"/>
      <c r="AI83" s="106"/>
      <c r="AJ83" s="106"/>
      <c r="AK83" s="106">
        <f>AC83-AG83</f>
        <v>2</v>
      </c>
      <c r="AP83" s="92"/>
      <c r="AQ83" s="92"/>
      <c r="AR83" s="92"/>
      <c r="AS83" s="92"/>
    </row>
    <row r="84" spans="1:45" ht="15.75" thickBot="1">
      <c r="A84" s="86"/>
      <c r="B84" s="90" t="s">
        <v>59</v>
      </c>
      <c r="C84" s="91"/>
      <c r="D84" s="91"/>
      <c r="E84" s="91"/>
      <c r="F84" s="91"/>
      <c r="G84" s="91"/>
      <c r="H84" s="91"/>
      <c r="I84" s="91"/>
      <c r="J84" s="91"/>
      <c r="K84" s="91"/>
      <c r="L84" s="91"/>
      <c r="M84" s="91"/>
      <c r="N84" s="91"/>
      <c r="O84" s="91"/>
      <c r="P84" s="91"/>
      <c r="Q84" s="91"/>
      <c r="R84" s="91"/>
      <c r="S84" s="91"/>
      <c r="T84" s="91"/>
      <c r="U84" s="91"/>
      <c r="V84" s="91"/>
      <c r="W84" s="91"/>
      <c r="X84" s="91"/>
      <c r="Y84" s="91"/>
      <c r="Z84" s="91"/>
      <c r="AA84" s="91"/>
      <c r="AB84" s="91"/>
      <c r="AC84" s="91">
        <f>SUM(AC79:AC82)</f>
        <v>25</v>
      </c>
      <c r="AD84" s="91">
        <f>SUM(AD79:AD82)</f>
        <v>0</v>
      </c>
      <c r="AE84" s="91">
        <f>SUM(AE79:AE82)</f>
        <v>0</v>
      </c>
      <c r="AF84" s="91">
        <f>SUM(AF79:AF82)</f>
        <v>0</v>
      </c>
      <c r="AG84" s="91">
        <f>SUM(AG79:AG82)</f>
        <v>3</v>
      </c>
      <c r="AH84" s="91"/>
      <c r="AI84" s="91"/>
      <c r="AJ84" s="91"/>
      <c r="AK84" s="91">
        <f>SUM(AK79:AK82)</f>
        <v>22</v>
      </c>
      <c r="AP84" s="92"/>
      <c r="AQ84" s="92"/>
      <c r="AR84" s="92"/>
      <c r="AS84" s="92"/>
    </row>
    <row r="85" spans="1:45" ht="15">
      <c r="A85" s="45">
        <f>AN20</f>
        <v>0</v>
      </c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9"/>
      <c r="AD85" s="49"/>
      <c r="AE85" s="49"/>
      <c r="AF85" s="49"/>
      <c r="AG85" s="49"/>
      <c r="AH85" s="49"/>
      <c r="AI85" s="49"/>
      <c r="AJ85" s="49"/>
      <c r="AK85" s="49"/>
      <c r="AL85">
        <v>12</v>
      </c>
      <c r="AP85" s="92"/>
      <c r="AQ85" s="92"/>
      <c r="AR85" s="92"/>
      <c r="AS85" s="92"/>
    </row>
    <row r="86" spans="1:45" ht="15">
      <c r="A86" s="45"/>
      <c r="B86" s="101" t="s">
        <v>55</v>
      </c>
      <c r="C86" s="45">
        <f>HLOOKUP('Revisión Simce'!C8,'Revisión Simce'!$BH$13:$CQ$46,14,TRUE)</f>
        <v>1</v>
      </c>
      <c r="D86" s="45">
        <f>HLOOKUP('Revisión Simce'!D8,'Revisión Simce'!$BH$13:$CQ$46,14,TRUE)</f>
        <v>1</v>
      </c>
      <c r="E86" s="45">
        <f>HLOOKUP('Revisión Simce'!E8,'Revisión Simce'!$BH$13:$CQ$46,14,TRUE)</f>
        <v>0</v>
      </c>
      <c r="F86" s="45" t="e">
        <f>HLOOKUP('Revisión Simce'!F8,'Revisión Simce'!$BH$13:$CQ$46,14,TRUE)</f>
        <v>#N/A</v>
      </c>
      <c r="G86" s="45" t="e">
        <f>HLOOKUP('Revisión Simce'!G8,'Revisión Simce'!$BH$13:$CQ$46,14,TRUE)</f>
        <v>#N/A</v>
      </c>
      <c r="H86" s="45" t="e">
        <f>HLOOKUP('Revisión Simce'!H8,'Revisión Simce'!$BH$13:$CQ$46,14,TRUE)</f>
        <v>#N/A</v>
      </c>
      <c r="I86" s="45" t="e">
        <f>HLOOKUP('Revisión Simce'!I8,'Revisión Simce'!$BH$13:$CQ$46,14,TRUE)</f>
        <v>#N/A</v>
      </c>
      <c r="J86" s="45" t="e">
        <f>HLOOKUP('Revisión Simce'!J8,'Revisión Simce'!$BH$13:$CQ$46,14,TRUE)</f>
        <v>#N/A</v>
      </c>
      <c r="K86" s="45" t="e">
        <f>HLOOKUP('Revisión Simce'!K8,'Revisión Simce'!$BH$13:$CQ$46,14,TRUE)</f>
        <v>#N/A</v>
      </c>
      <c r="L86" s="45" t="e">
        <f>HLOOKUP('Revisión Simce'!L8,'Revisión Simce'!$BH$13:$CQ$46,14,TRUE)</f>
        <v>#N/A</v>
      </c>
      <c r="M86" s="45" t="e">
        <f>HLOOKUP('Revisión Simce'!M8,'Revisión Simce'!$BH$13:$CQ$46,14,TRUE)</f>
        <v>#N/A</v>
      </c>
      <c r="N86" s="45" t="e">
        <f>HLOOKUP('Revisión Simce'!N8,'Revisión Simce'!$BH$13:$CQ$46,14,TRUE)</f>
        <v>#N/A</v>
      </c>
      <c r="O86" s="45" t="e">
        <f>HLOOKUP('Revisión Simce'!O8,'Revisión Simce'!$BH$13:$CQ$46,14,TRUE)</f>
        <v>#N/A</v>
      </c>
      <c r="P86" s="45" t="e">
        <f>HLOOKUP('Revisión Simce'!P8,'Revisión Simce'!$BH$13:$CQ$46,14,TRUE)</f>
        <v>#N/A</v>
      </c>
      <c r="Q86" s="45" t="e">
        <f>HLOOKUP('Revisión Simce'!Q8,'Revisión Simce'!$BH$13:$CQ$46,14,TRUE)</f>
        <v>#N/A</v>
      </c>
      <c r="R86" s="45" t="e">
        <f>HLOOKUP('Revisión Simce'!R8,'Revisión Simce'!$BH$13:$CQ$46,14,TRUE)</f>
        <v>#N/A</v>
      </c>
      <c r="S86" s="45" t="e">
        <f>HLOOKUP('Revisión Simce'!S8,'Revisión Simce'!$BH$13:$CQ$46,14,TRUE)</f>
        <v>#N/A</v>
      </c>
      <c r="T86" s="45" t="e">
        <f>HLOOKUP('Revisión Simce'!T8,'Revisión Simce'!$BH$13:$CQ$46,14,TRUE)</f>
        <v>#N/A</v>
      </c>
      <c r="U86" s="45" t="e">
        <f>HLOOKUP('Revisión Simce'!U8,'Revisión Simce'!$BH$13:$CQ$46,14,TRUE)</f>
        <v>#N/A</v>
      </c>
      <c r="V86" s="45" t="e">
        <f>HLOOKUP('Revisión Simce'!V8,'Revisión Simce'!$BH$13:$CQ$46,14,TRUE)</f>
        <v>#N/A</v>
      </c>
      <c r="W86" s="45" t="e">
        <f>HLOOKUP('Revisión Simce'!W8,'Revisión Simce'!$BH$13:$CQ$46,14,TRUE)</f>
        <v>#N/A</v>
      </c>
      <c r="X86" s="45" t="e">
        <f>HLOOKUP('Revisión Simce'!X8,'Revisión Simce'!$BH$13:$CQ$46,14,TRUE)</f>
        <v>#N/A</v>
      </c>
      <c r="Y86" s="45" t="e">
        <f>HLOOKUP('Revisión Simce'!Y8,'Revisión Simce'!$BH$13:$CQ$46,14,TRUE)</f>
        <v>#N/A</v>
      </c>
      <c r="Z86" s="45"/>
      <c r="AA86" s="45"/>
      <c r="AB86" s="45"/>
      <c r="AC86" s="49">
        <f>COUNT(C86:Y86)</f>
        <v>3</v>
      </c>
      <c r="AD86" s="49"/>
      <c r="AE86" s="49"/>
      <c r="AF86" s="49"/>
      <c r="AG86" s="49">
        <f t="shared" si="1"/>
        <v>1</v>
      </c>
      <c r="AH86" s="49"/>
      <c r="AI86" s="49"/>
      <c r="AJ86" s="49"/>
      <c r="AK86" s="49">
        <f>AC86-AG86</f>
        <v>2</v>
      </c>
      <c r="AP86" s="92"/>
      <c r="AQ86" s="92"/>
      <c r="AR86" s="92"/>
      <c r="AS86" s="92"/>
    </row>
    <row r="87" spans="1:45" ht="15">
      <c r="A87" s="45"/>
      <c r="B87" s="101" t="s">
        <v>56</v>
      </c>
      <c r="C87" s="45">
        <f>HLOOKUP('Revisión Simce'!C9,'Revisión Simce'!$BH$13:$CQ$46,14,TRUE)</f>
        <v>0</v>
      </c>
      <c r="D87" s="45">
        <f>HLOOKUP('Revisión Simce'!D9,'Revisión Simce'!$BH$13:$CQ$46,14,TRUE)</f>
        <v>1</v>
      </c>
      <c r="E87" s="45">
        <f>HLOOKUP('Revisión Simce'!E9,'Revisión Simce'!$BH$13:$CQ$46,14,TRUE)</f>
        <v>1</v>
      </c>
      <c r="F87" s="45">
        <f>HLOOKUP('Revisión Simce'!F9,'Revisión Simce'!$BH$13:$CQ$46,14,TRUE)</f>
        <v>0</v>
      </c>
      <c r="G87" s="45">
        <f>HLOOKUP('Revisión Simce'!G9,'Revisión Simce'!$BH$13:$CQ$46,14,TRUE)</f>
        <v>1</v>
      </c>
      <c r="H87" s="45">
        <f>HLOOKUP('Revisión Simce'!H9,'Revisión Simce'!$BH$13:$CQ$46,14,TRUE)</f>
        <v>0</v>
      </c>
      <c r="I87" s="45" t="e">
        <f>HLOOKUP('Revisión Simce'!I9,'Revisión Simce'!$BH$13:$CQ$46,14,TRUE)</f>
        <v>#N/A</v>
      </c>
      <c r="J87" s="45" t="e">
        <f>HLOOKUP('Revisión Simce'!J9,'Revisión Simce'!$BH$13:$CQ$46,14,TRUE)</f>
        <v>#N/A</v>
      </c>
      <c r="K87" s="45" t="e">
        <f>HLOOKUP('Revisión Simce'!K9,'Revisión Simce'!$BH$13:$CQ$46,14,TRUE)</f>
        <v>#N/A</v>
      </c>
      <c r="L87" s="45" t="e">
        <f>HLOOKUP('Revisión Simce'!L9,'Revisión Simce'!$BH$13:$CQ$46,14,TRUE)</f>
        <v>#N/A</v>
      </c>
      <c r="M87" s="45" t="e">
        <f>HLOOKUP('Revisión Simce'!M9,'Revisión Simce'!$BH$13:$CQ$46,14,TRUE)</f>
        <v>#N/A</v>
      </c>
      <c r="N87" s="45" t="e">
        <f>HLOOKUP('Revisión Simce'!N9,'Revisión Simce'!$BH$13:$CQ$46,14,TRUE)</f>
        <v>#N/A</v>
      </c>
      <c r="O87" s="45" t="e">
        <f>HLOOKUP('Revisión Simce'!O9,'Revisión Simce'!$BH$13:$CQ$46,14,TRUE)</f>
        <v>#N/A</v>
      </c>
      <c r="P87" s="45" t="e">
        <f>HLOOKUP('Revisión Simce'!P9,'Revisión Simce'!$BH$13:$CQ$46,14,TRUE)</f>
        <v>#N/A</v>
      </c>
      <c r="Q87" s="45" t="e">
        <f>HLOOKUP('Revisión Simce'!Q9,'Revisión Simce'!$BH$13:$CQ$46,14,TRUE)</f>
        <v>#N/A</v>
      </c>
      <c r="R87" s="45" t="e">
        <f>HLOOKUP('Revisión Simce'!R9,'Revisión Simce'!$BH$13:$CQ$46,14,TRUE)</f>
        <v>#N/A</v>
      </c>
      <c r="S87" s="45" t="e">
        <f>HLOOKUP('Revisión Simce'!S9,'Revisión Simce'!$BH$13:$CQ$46,14,TRUE)</f>
        <v>#N/A</v>
      </c>
      <c r="T87" s="45" t="e">
        <f>HLOOKUP('Revisión Simce'!T9,'Revisión Simce'!$BH$13:$CQ$46,14,TRUE)</f>
        <v>#N/A</v>
      </c>
      <c r="U87" s="45" t="e">
        <f>HLOOKUP('Revisión Simce'!U9,'Revisión Simce'!$BH$13:$CQ$46,14,TRUE)</f>
        <v>#N/A</v>
      </c>
      <c r="V87" s="45" t="e">
        <f>HLOOKUP('Revisión Simce'!V9,'Revisión Simce'!$BH$13:$CQ$46,14,TRUE)</f>
        <v>#N/A</v>
      </c>
      <c r="W87" s="45" t="e">
        <f>HLOOKUP('Revisión Simce'!W9,'Revisión Simce'!$BH$13:$CQ$46,14,TRUE)</f>
        <v>#N/A</v>
      </c>
      <c r="X87" s="45" t="e">
        <f>HLOOKUP('Revisión Simce'!X9,'Revisión Simce'!$BH$13:$CQ$46,14,TRUE)</f>
        <v>#N/A</v>
      </c>
      <c r="Y87" s="45" t="e">
        <f>HLOOKUP('Revisión Simce'!Y9,'Revisión Simce'!$BH$13:$CQ$46,14,TRUE)</f>
        <v>#N/A</v>
      </c>
      <c r="Z87" s="45"/>
      <c r="AA87" s="45"/>
      <c r="AB87" s="45"/>
      <c r="AC87" s="49">
        <f>COUNT(C87:Y87)</f>
        <v>6</v>
      </c>
      <c r="AD87" s="49"/>
      <c r="AE87" s="49"/>
      <c r="AF87" s="49"/>
      <c r="AG87" s="49">
        <f t="shared" si="1"/>
        <v>3</v>
      </c>
      <c r="AH87" s="49"/>
      <c r="AI87" s="49"/>
      <c r="AJ87" s="49"/>
      <c r="AK87" s="49">
        <f>AC87-AG87</f>
        <v>3</v>
      </c>
      <c r="AP87" s="92"/>
      <c r="AQ87" s="92"/>
      <c r="AR87" s="92"/>
      <c r="AS87" s="92"/>
    </row>
    <row r="88" spans="1:45" ht="15">
      <c r="A88" s="45"/>
      <c r="B88" s="101" t="s">
        <v>57</v>
      </c>
      <c r="C88" s="45">
        <f>HLOOKUP('Revisión Simce'!C10,'Revisión Simce'!$BH$13:$CQ$46,14,TRUE)</f>
        <v>0</v>
      </c>
      <c r="D88" s="45">
        <f>HLOOKUP('Revisión Simce'!D10,'Revisión Simce'!$BH$13:$CQ$46,14,TRUE)</f>
        <v>0</v>
      </c>
      <c r="E88" s="45">
        <f>HLOOKUP('Revisión Simce'!E10,'Revisión Simce'!$BH$13:$CQ$46,14,TRUE)</f>
        <v>1</v>
      </c>
      <c r="F88" s="45">
        <f>HLOOKUP('Revisión Simce'!F10,'Revisión Simce'!$BH$13:$CQ$46,14,TRUE)</f>
        <v>1</v>
      </c>
      <c r="G88" s="45">
        <f>HLOOKUP('Revisión Simce'!G10,'Revisión Simce'!$BH$13:$CQ$46,14,TRUE)</f>
        <v>1</v>
      </c>
      <c r="H88" s="45">
        <f>HLOOKUP('Revisión Simce'!H10,'Revisión Simce'!$BH$13:$CQ$46,14,TRUE)</f>
        <v>1</v>
      </c>
      <c r="I88" s="45">
        <f>HLOOKUP('Revisión Simce'!I10,'Revisión Simce'!$BH$13:$CQ$46,14,TRUE)</f>
        <v>0</v>
      </c>
      <c r="J88" s="45" t="e">
        <f>HLOOKUP('Revisión Simce'!J10,'Revisión Simce'!$BH$13:$CQ$46,14,TRUE)</f>
        <v>#N/A</v>
      </c>
      <c r="K88" s="45" t="e">
        <f>HLOOKUP('Revisión Simce'!K10,'Revisión Simce'!$BH$13:$CQ$46,14,TRUE)</f>
        <v>#N/A</v>
      </c>
      <c r="L88" s="45" t="e">
        <f>HLOOKUP('Revisión Simce'!L10,'Revisión Simce'!$BH$13:$CQ$46,14,TRUE)</f>
        <v>#N/A</v>
      </c>
      <c r="M88" s="45" t="e">
        <f>HLOOKUP('Revisión Simce'!M10,'Revisión Simce'!$BH$13:$CQ$46,14,TRUE)</f>
        <v>#N/A</v>
      </c>
      <c r="N88" s="45" t="e">
        <f>HLOOKUP('Revisión Simce'!N10,'Revisión Simce'!$BH$13:$CQ$46,14,TRUE)</f>
        <v>#N/A</v>
      </c>
      <c r="O88" s="45" t="e">
        <f>HLOOKUP('Revisión Simce'!O10,'Revisión Simce'!$BH$13:$CQ$46,14,TRUE)</f>
        <v>#N/A</v>
      </c>
      <c r="P88" s="45" t="e">
        <f>HLOOKUP('Revisión Simce'!P10,'Revisión Simce'!$BH$13:$CQ$46,14,TRUE)</f>
        <v>#N/A</v>
      </c>
      <c r="Q88" s="45" t="e">
        <f>HLOOKUP('Revisión Simce'!Q10,'Revisión Simce'!$BH$13:$CQ$46,14,TRUE)</f>
        <v>#N/A</v>
      </c>
      <c r="R88" s="45" t="e">
        <f>HLOOKUP('Revisión Simce'!R10,'Revisión Simce'!$BH$13:$CQ$46,14,TRUE)</f>
        <v>#N/A</v>
      </c>
      <c r="S88" s="45" t="e">
        <f>HLOOKUP('Revisión Simce'!S10,'Revisión Simce'!$BH$13:$CQ$46,14,TRUE)</f>
        <v>#N/A</v>
      </c>
      <c r="T88" s="45" t="e">
        <f>HLOOKUP('Revisión Simce'!T10,'Revisión Simce'!$BH$13:$CQ$46,14,TRUE)</f>
        <v>#N/A</v>
      </c>
      <c r="U88" s="45" t="e">
        <f>HLOOKUP('Revisión Simce'!U10,'Revisión Simce'!$BH$13:$CQ$46,14,TRUE)</f>
        <v>#N/A</v>
      </c>
      <c r="V88" s="45" t="e">
        <f>HLOOKUP('Revisión Simce'!V10,'Revisión Simce'!$BH$13:$CQ$46,14,TRUE)</f>
        <v>#N/A</v>
      </c>
      <c r="W88" s="45" t="e">
        <f>HLOOKUP('Revisión Simce'!W10,'Revisión Simce'!$BH$13:$CQ$46,14,TRUE)</f>
        <v>#N/A</v>
      </c>
      <c r="X88" s="45" t="e">
        <f>HLOOKUP('Revisión Simce'!X10,'Revisión Simce'!$BH$13:$CQ$46,14,TRUE)</f>
        <v>#N/A</v>
      </c>
      <c r="Y88" s="45" t="e">
        <f>HLOOKUP('Revisión Simce'!Y10,'Revisión Simce'!$BH$13:$CQ$46,14,TRUE)</f>
        <v>#N/A</v>
      </c>
      <c r="Z88" s="45"/>
      <c r="AA88" s="45"/>
      <c r="AB88" s="45"/>
      <c r="AC88" s="49">
        <f>COUNT(C88:Y88)</f>
        <v>7</v>
      </c>
      <c r="AD88" s="49"/>
      <c r="AE88" s="49"/>
      <c r="AF88" s="49"/>
      <c r="AG88" s="49">
        <f t="shared" si="1"/>
        <v>3</v>
      </c>
      <c r="AH88" s="49"/>
      <c r="AI88" s="49"/>
      <c r="AJ88" s="49"/>
      <c r="AK88" s="49">
        <f>AC88-AG88</f>
        <v>4</v>
      </c>
      <c r="AP88" s="92"/>
      <c r="AQ88" s="92"/>
      <c r="AR88" s="92"/>
      <c r="AS88" s="92"/>
    </row>
    <row r="89" spans="1:45" ht="15">
      <c r="A89" s="45"/>
      <c r="B89" s="101" t="s">
        <v>58</v>
      </c>
      <c r="C89" s="45">
        <f>HLOOKUP('Revisión Simce'!C11,'Revisión Simce'!$BH$13:$CQ$46,14,TRUE)</f>
        <v>0</v>
      </c>
      <c r="D89" s="45">
        <f>HLOOKUP('Revisión Simce'!D11,'Revisión Simce'!$BH$13:$CQ$46,14,TRUE)</f>
        <v>1</v>
      </c>
      <c r="E89" s="45">
        <f>HLOOKUP('Revisión Simce'!E11,'Revisión Simce'!$BH$13:$CQ$46,14,TRUE)</f>
        <v>0</v>
      </c>
      <c r="F89" s="45">
        <f>HLOOKUP('Revisión Simce'!F11,'Revisión Simce'!$BH$13:$CQ$46,14,TRUE)</f>
        <v>0</v>
      </c>
      <c r="G89" s="45">
        <f>HLOOKUP('Revisión Simce'!G11,'Revisión Simce'!$BH$13:$CQ$46,14,TRUE)</f>
        <v>0</v>
      </c>
      <c r="H89" s="45">
        <f>HLOOKUP('Revisión Simce'!H11,'Revisión Simce'!$BH$13:$CQ$46,14,TRUE)</f>
        <v>0</v>
      </c>
      <c r="I89" s="45">
        <f>HLOOKUP('Revisión Simce'!I11,'Revisión Simce'!$BH$13:$CQ$46,14,TRUE)</f>
        <v>0</v>
      </c>
      <c r="J89" s="45">
        <f>HLOOKUP('Revisión Simce'!J11,'Revisión Simce'!$BH$13:$CQ$46,14,TRUE)</f>
        <v>1</v>
      </c>
      <c r="K89" s="45">
        <f>HLOOKUP('Revisión Simce'!K11,'Revisión Simce'!$BH$13:$CQ$46,14,TRUE)</f>
        <v>0</v>
      </c>
      <c r="L89" s="45" t="e">
        <f>HLOOKUP('Revisión Simce'!L11,'Revisión Simce'!$BH$13:$CQ$46,14,TRUE)</f>
        <v>#N/A</v>
      </c>
      <c r="M89" s="45" t="e">
        <f>HLOOKUP('Revisión Simce'!M11,'Revisión Simce'!$BH$13:$CQ$46,14,TRUE)</f>
        <v>#N/A</v>
      </c>
      <c r="N89" s="45" t="e">
        <f>HLOOKUP('Revisión Simce'!N11,'Revisión Simce'!$BH$13:$CQ$46,14,TRUE)</f>
        <v>#N/A</v>
      </c>
      <c r="O89" s="45" t="e">
        <f>HLOOKUP('Revisión Simce'!O11,'Revisión Simce'!$BH$13:$CQ$46,14,TRUE)</f>
        <v>#N/A</v>
      </c>
      <c r="P89" s="45" t="e">
        <f>HLOOKUP('Revisión Simce'!P11,'Revisión Simce'!$BH$13:$CQ$46,14,TRUE)</f>
        <v>#N/A</v>
      </c>
      <c r="Q89" s="45" t="e">
        <f>HLOOKUP('Revisión Simce'!Q11,'Revisión Simce'!$BH$13:$CQ$46,14,TRUE)</f>
        <v>#N/A</v>
      </c>
      <c r="R89" s="45" t="e">
        <f>HLOOKUP('Revisión Simce'!R11,'Revisión Simce'!$BH$13:$CQ$46,14,TRUE)</f>
        <v>#N/A</v>
      </c>
      <c r="S89" s="45" t="e">
        <f>HLOOKUP('Revisión Simce'!S11,'Revisión Simce'!$BH$13:$CQ$46,14,TRUE)</f>
        <v>#N/A</v>
      </c>
      <c r="T89" s="45" t="e">
        <f>HLOOKUP('Revisión Simce'!T11,'Revisión Simce'!$BH$13:$CQ$46,14,TRUE)</f>
        <v>#N/A</v>
      </c>
      <c r="U89" s="45" t="e">
        <f>HLOOKUP('Revisión Simce'!U11,'Revisión Simce'!$BH$13:$CQ$46,14,TRUE)</f>
        <v>#N/A</v>
      </c>
      <c r="V89" s="45" t="e">
        <f>HLOOKUP('Revisión Simce'!V11,'Revisión Simce'!$BH$13:$CQ$46,14,TRUE)</f>
        <v>#N/A</v>
      </c>
      <c r="W89" s="45" t="e">
        <f>HLOOKUP('Revisión Simce'!W11,'Revisión Simce'!$BH$13:$CQ$46,14,TRUE)</f>
        <v>#N/A</v>
      </c>
      <c r="X89" s="45" t="e">
        <f>HLOOKUP('Revisión Simce'!X11,'Revisión Simce'!$BH$13:$CQ$46,14,TRUE)</f>
        <v>#N/A</v>
      </c>
      <c r="Y89" s="45" t="e">
        <f>HLOOKUP('Revisión Simce'!Y11,'Revisión Simce'!$BH$13:$CQ$46,14,TRUE)</f>
        <v>#N/A</v>
      </c>
      <c r="Z89" s="45"/>
      <c r="AA89" s="45"/>
      <c r="AB89" s="45"/>
      <c r="AC89" s="49">
        <f>COUNT(C89:Y89)</f>
        <v>9</v>
      </c>
      <c r="AD89" s="49"/>
      <c r="AE89" s="49"/>
      <c r="AF89" s="49"/>
      <c r="AG89" s="49">
        <f t="shared" si="1"/>
        <v>7</v>
      </c>
      <c r="AH89" s="49"/>
      <c r="AI89" s="49"/>
      <c r="AJ89" s="49"/>
      <c r="AK89" s="49">
        <f>AC89-AG89</f>
        <v>2</v>
      </c>
      <c r="AP89" s="92"/>
      <c r="AQ89" s="92"/>
      <c r="AR89" s="92"/>
      <c r="AS89" s="92"/>
    </row>
    <row r="90" spans="1:45" ht="15">
      <c r="A90" s="45"/>
      <c r="B90" s="101"/>
      <c r="C90" s="45">
        <f>HLOOKUP('Revisión Simce'!C12,'Revisión Simce'!$BH$13:$CQ$46,14,TRUE)</f>
        <v>0</v>
      </c>
      <c r="D90" s="45">
        <f>HLOOKUP('Revisión Simce'!D12,'Revisión Simce'!$BH$13:$CQ$46,14,TRUE)</f>
        <v>0</v>
      </c>
      <c r="E90" s="45">
        <f>HLOOKUP('Revisión Simce'!E12,'Revisión Simce'!$BH$13:$CQ$46,14,TRUE)</f>
        <v>1</v>
      </c>
      <c r="F90" s="45">
        <f>HLOOKUP('Revisión Simce'!F12,'Revisión Simce'!$BH$13:$CQ$46,14,TRUE)</f>
        <v>0</v>
      </c>
      <c r="G90" s="45">
        <f>HLOOKUP('Revisión Simce'!G12,'Revisión Simce'!$BH$13:$CQ$46,14,TRUE)</f>
        <v>1</v>
      </c>
      <c r="H90" s="45" t="e">
        <f>HLOOKUP('Revisión Simce'!H12,'Revisión Simce'!$BH$13:$CQ$46,14,TRUE)</f>
        <v>#N/A</v>
      </c>
      <c r="I90" s="45" t="e">
        <f>HLOOKUP('Revisión Simce'!I12,'Revisión Simce'!$BH$13:$CQ$46,14,TRUE)</f>
        <v>#N/A</v>
      </c>
      <c r="J90" s="45" t="e">
        <f>HLOOKUP('Revisión Simce'!J12,'Revisión Simce'!$BH$13:$CQ$46,14,TRUE)</f>
        <v>#N/A</v>
      </c>
      <c r="K90" s="45" t="e">
        <f>HLOOKUP('Revisión Simce'!K12,'Revisión Simce'!$BH$13:$CQ$46,14,TRUE)</f>
        <v>#N/A</v>
      </c>
      <c r="L90" s="45" t="e">
        <f>HLOOKUP('Revisión Simce'!L12,'Revisión Simce'!$BH$13:$CQ$46,14,TRUE)</f>
        <v>#N/A</v>
      </c>
      <c r="M90" s="45" t="e">
        <f>HLOOKUP('Revisión Simce'!M12,'Revisión Simce'!$BH$13:$CQ$46,14,TRUE)</f>
        <v>#N/A</v>
      </c>
      <c r="N90" s="45" t="e">
        <f>HLOOKUP('Revisión Simce'!N12,'Revisión Simce'!$BH$13:$CQ$46,14,TRUE)</f>
        <v>#N/A</v>
      </c>
      <c r="O90" s="45" t="e">
        <f>HLOOKUP('Revisión Simce'!O12,'Revisión Simce'!$BH$13:$CQ$46,14,TRUE)</f>
        <v>#N/A</v>
      </c>
      <c r="P90" s="45" t="e">
        <f>HLOOKUP('Revisión Simce'!P12,'Revisión Simce'!$BH$13:$CQ$46,14,TRUE)</f>
        <v>#N/A</v>
      </c>
      <c r="Q90" s="45" t="e">
        <f>HLOOKUP('Revisión Simce'!Q12,'Revisión Simce'!$BH$13:$CQ$46,14,TRUE)</f>
        <v>#N/A</v>
      </c>
      <c r="R90" s="45" t="e">
        <f>HLOOKUP('Revisión Simce'!R12,'Revisión Simce'!$BH$13:$CQ$46,14,TRUE)</f>
        <v>#N/A</v>
      </c>
      <c r="S90" s="45" t="e">
        <f>HLOOKUP('Revisión Simce'!S12,'Revisión Simce'!$BH$13:$CQ$46,14,TRUE)</f>
        <v>#N/A</v>
      </c>
      <c r="T90" s="45" t="e">
        <f>HLOOKUP('Revisión Simce'!T12,'Revisión Simce'!$BH$13:$CQ$46,14,TRUE)</f>
        <v>#N/A</v>
      </c>
      <c r="U90" s="45" t="e">
        <f>HLOOKUP('Revisión Simce'!U12,'Revisión Simce'!$BH$13:$CQ$46,14,TRUE)</f>
        <v>#N/A</v>
      </c>
      <c r="V90" s="45" t="e">
        <f>HLOOKUP('Revisión Simce'!V12,'Revisión Simce'!$BH$13:$CQ$46,14,TRUE)</f>
        <v>#N/A</v>
      </c>
      <c r="W90" s="45" t="e">
        <f>HLOOKUP('Revisión Simce'!W12,'Revisión Simce'!$BH$13:$CQ$46,14,TRUE)</f>
        <v>#N/A</v>
      </c>
      <c r="X90" s="45" t="e">
        <f>HLOOKUP('Revisión Simce'!X12,'Revisión Simce'!$BH$13:$CQ$46,14,TRUE)</f>
        <v>#N/A</v>
      </c>
      <c r="Y90" s="45" t="e">
        <f>HLOOKUP('Revisión Simce'!Y12,'Revisión Simce'!$BH$13:$CQ$46,14,TRUE)</f>
        <v>#N/A</v>
      </c>
      <c r="Z90" s="45"/>
      <c r="AA90" s="45"/>
      <c r="AB90" s="45"/>
      <c r="AC90" s="49">
        <f>COUNT(C90:Y90)</f>
        <v>5</v>
      </c>
      <c r="AD90" s="49"/>
      <c r="AE90" s="49"/>
      <c r="AF90" s="49"/>
      <c r="AG90" s="49">
        <f>COUNTIF(C90:Y90,"=0")</f>
        <v>3</v>
      </c>
      <c r="AH90" s="49"/>
      <c r="AI90" s="49"/>
      <c r="AJ90" s="49"/>
      <c r="AK90" s="49">
        <f>AC90-AG90</f>
        <v>2</v>
      </c>
      <c r="AP90" s="92"/>
      <c r="AQ90" s="92"/>
      <c r="AR90" s="92"/>
      <c r="AS90" s="92"/>
    </row>
    <row r="91" spans="1:45" ht="15.75" thickBot="1">
      <c r="A91" s="89"/>
      <c r="B91" s="99" t="s">
        <v>59</v>
      </c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  <c r="Q91" s="100"/>
      <c r="R91" s="100"/>
      <c r="S91" s="100"/>
      <c r="T91" s="100"/>
      <c r="U91" s="100"/>
      <c r="V91" s="100"/>
      <c r="W91" s="100"/>
      <c r="X91" s="100"/>
      <c r="Y91" s="100"/>
      <c r="Z91" s="100"/>
      <c r="AA91" s="100"/>
      <c r="AB91" s="100"/>
      <c r="AC91" s="100">
        <f>SUM(AC86:AC89)</f>
        <v>25</v>
      </c>
      <c r="AD91" s="100">
        <f>SUM(AD86:AD89)</f>
        <v>0</v>
      </c>
      <c r="AE91" s="100">
        <f>SUM(AE86:AE89)</f>
        <v>0</v>
      </c>
      <c r="AF91" s="100">
        <f>SUM(AF86:AF89)</f>
        <v>0</v>
      </c>
      <c r="AG91" s="100">
        <f>SUM(AG86:AG89)</f>
        <v>14</v>
      </c>
      <c r="AH91" s="100"/>
      <c r="AI91" s="100"/>
      <c r="AJ91" s="100"/>
      <c r="AK91" s="100">
        <f>SUM(AK86:AK89)</f>
        <v>11</v>
      </c>
      <c r="AP91" s="92"/>
      <c r="AQ91" s="92"/>
      <c r="AR91" s="92"/>
      <c r="AS91" s="92"/>
    </row>
    <row r="92" spans="1:45" ht="15">
      <c r="A92" s="15">
        <f>AN21</f>
        <v>0</v>
      </c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06"/>
      <c r="AD92" s="106"/>
      <c r="AE92" s="106"/>
      <c r="AF92" s="106"/>
      <c r="AG92" s="106"/>
      <c r="AH92" s="106"/>
      <c r="AI92" s="106"/>
      <c r="AJ92" s="106"/>
      <c r="AK92" s="106"/>
      <c r="AL92">
        <v>13</v>
      </c>
      <c r="AP92" s="92"/>
      <c r="AQ92" s="92"/>
      <c r="AR92" s="92"/>
      <c r="AS92" s="92"/>
    </row>
    <row r="93" spans="1:45" ht="15">
      <c r="A93" s="15"/>
      <c r="B93" s="85" t="s">
        <v>55</v>
      </c>
      <c r="C93" s="15">
        <f>HLOOKUP('Revisión Simce'!C8,'Revisión Simce'!$BH$13:$CQ$46,15,TRUE)</f>
        <v>1</v>
      </c>
      <c r="D93" s="15">
        <f>HLOOKUP('Revisión Simce'!D8,'Revisión Simce'!$BH$13:$CQ$46,15,TRUE)</f>
        <v>0</v>
      </c>
      <c r="E93" s="15">
        <f>HLOOKUP('Revisión Simce'!E8,'Revisión Simce'!$BH$13:$CQ$46,15,TRUE)</f>
        <v>1</v>
      </c>
      <c r="F93" s="15" t="e">
        <f>HLOOKUP('Revisión Simce'!F8,'Revisión Simce'!$BH$13:$CQ$46,15,TRUE)</f>
        <v>#N/A</v>
      </c>
      <c r="G93" s="15" t="e">
        <f>HLOOKUP('Revisión Simce'!G8,'Revisión Simce'!$BH$13:$CQ$46,15,TRUE)</f>
        <v>#N/A</v>
      </c>
      <c r="H93" s="15" t="e">
        <f>HLOOKUP('Revisión Simce'!H8,'Revisión Simce'!$BH$13:$CQ$46,15,TRUE)</f>
        <v>#N/A</v>
      </c>
      <c r="I93" s="15" t="e">
        <f>HLOOKUP('Revisión Simce'!I8,'Revisión Simce'!$BH$13:$CQ$46,15,TRUE)</f>
        <v>#N/A</v>
      </c>
      <c r="J93" s="15" t="e">
        <f>HLOOKUP('Revisión Simce'!J8,'Revisión Simce'!$BH$13:$CQ$46,15,TRUE)</f>
        <v>#N/A</v>
      </c>
      <c r="K93" s="15" t="e">
        <f>HLOOKUP('Revisión Simce'!K8,'Revisión Simce'!$BH$13:$CQ$46,15,TRUE)</f>
        <v>#N/A</v>
      </c>
      <c r="L93" s="15" t="e">
        <f>HLOOKUP('Revisión Simce'!L8,'Revisión Simce'!$BH$13:$CQ$46,15,TRUE)</f>
        <v>#N/A</v>
      </c>
      <c r="M93" s="15" t="e">
        <f>HLOOKUP('Revisión Simce'!M8,'Revisión Simce'!$BH$13:$CQ$46,15,TRUE)</f>
        <v>#N/A</v>
      </c>
      <c r="N93" s="15" t="e">
        <f>HLOOKUP('Revisión Simce'!N8,'Revisión Simce'!$BH$13:$CQ$46,15,TRUE)</f>
        <v>#N/A</v>
      </c>
      <c r="O93" s="15" t="e">
        <f>HLOOKUP('Revisión Simce'!O8,'Revisión Simce'!$BH$13:$CQ$46,15,TRUE)</f>
        <v>#N/A</v>
      </c>
      <c r="P93" s="15" t="e">
        <f>HLOOKUP('Revisión Simce'!P8,'Revisión Simce'!$BH$13:$CQ$46,15,TRUE)</f>
        <v>#N/A</v>
      </c>
      <c r="Q93" s="15" t="e">
        <f>HLOOKUP('Revisión Simce'!Q8,'Revisión Simce'!$BH$13:$CQ$46,15,TRUE)</f>
        <v>#N/A</v>
      </c>
      <c r="R93" s="15" t="e">
        <f>HLOOKUP('Revisión Simce'!R8,'Revisión Simce'!$BH$13:$CQ$46,15,TRUE)</f>
        <v>#N/A</v>
      </c>
      <c r="S93" s="15" t="e">
        <f>HLOOKUP('Revisión Simce'!S8,'Revisión Simce'!$BH$13:$CQ$46,15,TRUE)</f>
        <v>#N/A</v>
      </c>
      <c r="T93" s="15" t="e">
        <f>HLOOKUP('Revisión Simce'!T8,'Revisión Simce'!$BH$13:$CQ$46,15,TRUE)</f>
        <v>#N/A</v>
      </c>
      <c r="U93" s="15" t="e">
        <f>HLOOKUP('Revisión Simce'!U8,'Revisión Simce'!$BH$13:$CQ$46,15,TRUE)</f>
        <v>#N/A</v>
      </c>
      <c r="V93" s="15" t="e">
        <f>HLOOKUP('Revisión Simce'!V8,'Revisión Simce'!$BH$13:$CQ$46,15,TRUE)</f>
        <v>#N/A</v>
      </c>
      <c r="W93" s="15" t="e">
        <f>HLOOKUP('Revisión Simce'!W8,'Revisión Simce'!$BH$13:$CQ$46,15,TRUE)</f>
        <v>#N/A</v>
      </c>
      <c r="X93" s="15" t="e">
        <f>HLOOKUP('Revisión Simce'!X8,'Revisión Simce'!$BH$13:$CQ$46,15,TRUE)</f>
        <v>#N/A</v>
      </c>
      <c r="Y93" s="15" t="e">
        <f>HLOOKUP('Revisión Simce'!Y8,'Revisión Simce'!$BH$13:$CQ$46,15,TRUE)</f>
        <v>#N/A</v>
      </c>
      <c r="Z93" s="15"/>
      <c r="AA93" s="15"/>
      <c r="AB93" s="15"/>
      <c r="AC93" s="106">
        <f>COUNT(C93:Y93)</f>
        <v>3</v>
      </c>
      <c r="AD93" s="106"/>
      <c r="AE93" s="106"/>
      <c r="AF93" s="106"/>
      <c r="AG93" s="106">
        <f t="shared" si="1"/>
        <v>1</v>
      </c>
      <c r="AH93" s="106"/>
      <c r="AI93" s="106"/>
      <c r="AJ93" s="106"/>
      <c r="AK93" s="106">
        <f aca="true" t="shared" si="2" ref="AK93:AK164">AC93-AG93</f>
        <v>2</v>
      </c>
      <c r="AP93" s="92"/>
      <c r="AQ93" s="92"/>
      <c r="AR93" s="92"/>
      <c r="AS93" s="92"/>
    </row>
    <row r="94" spans="1:45" ht="15">
      <c r="A94" s="15"/>
      <c r="B94" s="85" t="s">
        <v>56</v>
      </c>
      <c r="C94" s="15">
        <f>HLOOKUP('Revisión Simce'!C9,'Revisión Simce'!$BH$13:$CQ$46,15,TRUE)</f>
        <v>1</v>
      </c>
      <c r="D94" s="15">
        <f>HLOOKUP('Revisión Simce'!D9,'Revisión Simce'!$BH$13:$CQ$46,15,TRUE)</f>
        <v>1</v>
      </c>
      <c r="E94" s="15">
        <f>HLOOKUP('Revisión Simce'!E9,'Revisión Simce'!$BH$13:$CQ$46,15,TRUE)</f>
        <v>0</v>
      </c>
      <c r="F94" s="15">
        <f>HLOOKUP('Revisión Simce'!F9,'Revisión Simce'!$BH$13:$CQ$46,15,TRUE)</f>
        <v>1</v>
      </c>
      <c r="G94" s="15">
        <f>HLOOKUP('Revisión Simce'!G9,'Revisión Simce'!$BH$13:$CQ$46,15,TRUE)</f>
        <v>1</v>
      </c>
      <c r="H94" s="15">
        <f>HLOOKUP('Revisión Simce'!H9,'Revisión Simce'!$BH$13:$CQ$46,15,TRUE)</f>
        <v>1</v>
      </c>
      <c r="I94" s="15" t="e">
        <f>HLOOKUP('Revisión Simce'!I9,'Revisión Simce'!$BH$13:$CQ$46,15,TRUE)</f>
        <v>#N/A</v>
      </c>
      <c r="J94" s="15" t="e">
        <f>HLOOKUP('Revisión Simce'!J9,'Revisión Simce'!$BH$13:$CQ$46,15,TRUE)</f>
        <v>#N/A</v>
      </c>
      <c r="K94" s="15" t="e">
        <f>HLOOKUP('Revisión Simce'!K9,'Revisión Simce'!$BH$13:$CQ$46,15,TRUE)</f>
        <v>#N/A</v>
      </c>
      <c r="L94" s="15" t="e">
        <f>HLOOKUP('Revisión Simce'!L9,'Revisión Simce'!$BH$13:$CQ$46,15,TRUE)</f>
        <v>#N/A</v>
      </c>
      <c r="M94" s="15" t="e">
        <f>HLOOKUP('Revisión Simce'!M9,'Revisión Simce'!$BH$13:$CQ$46,15,TRUE)</f>
        <v>#N/A</v>
      </c>
      <c r="N94" s="15" t="e">
        <f>HLOOKUP('Revisión Simce'!N9,'Revisión Simce'!$BH$13:$CQ$46,15,TRUE)</f>
        <v>#N/A</v>
      </c>
      <c r="O94" s="15" t="e">
        <f>HLOOKUP('Revisión Simce'!O9,'Revisión Simce'!$BH$13:$CQ$46,15,TRUE)</f>
        <v>#N/A</v>
      </c>
      <c r="P94" s="15" t="e">
        <f>HLOOKUP('Revisión Simce'!P9,'Revisión Simce'!$BH$13:$CQ$46,15,TRUE)</f>
        <v>#N/A</v>
      </c>
      <c r="Q94" s="15" t="e">
        <f>HLOOKUP('Revisión Simce'!Q9,'Revisión Simce'!$BH$13:$CQ$46,15,TRUE)</f>
        <v>#N/A</v>
      </c>
      <c r="R94" s="15" t="e">
        <f>HLOOKUP('Revisión Simce'!R9,'Revisión Simce'!$BH$13:$CQ$46,15,TRUE)</f>
        <v>#N/A</v>
      </c>
      <c r="S94" s="15" t="e">
        <f>HLOOKUP('Revisión Simce'!S9,'Revisión Simce'!$BH$13:$CQ$46,15,TRUE)</f>
        <v>#N/A</v>
      </c>
      <c r="T94" s="15" t="e">
        <f>HLOOKUP('Revisión Simce'!T9,'Revisión Simce'!$BH$13:$CQ$46,15,TRUE)</f>
        <v>#N/A</v>
      </c>
      <c r="U94" s="15" t="e">
        <f>HLOOKUP('Revisión Simce'!U9,'Revisión Simce'!$BH$13:$CQ$46,15,TRUE)</f>
        <v>#N/A</v>
      </c>
      <c r="V94" s="15" t="e">
        <f>HLOOKUP('Revisión Simce'!V9,'Revisión Simce'!$BH$13:$CQ$46,15,TRUE)</f>
        <v>#N/A</v>
      </c>
      <c r="W94" s="15" t="e">
        <f>HLOOKUP('Revisión Simce'!W9,'Revisión Simce'!$BH$13:$CQ$46,15,TRUE)</f>
        <v>#N/A</v>
      </c>
      <c r="X94" s="15" t="e">
        <f>HLOOKUP('Revisión Simce'!X9,'Revisión Simce'!$BH$13:$CQ$46,15,TRUE)</f>
        <v>#N/A</v>
      </c>
      <c r="Y94" s="15" t="e">
        <f>HLOOKUP('Revisión Simce'!Y9,'Revisión Simce'!$BH$13:$CQ$46,15,TRUE)</f>
        <v>#N/A</v>
      </c>
      <c r="Z94" s="15"/>
      <c r="AA94" s="15"/>
      <c r="AB94" s="15"/>
      <c r="AC94" s="106">
        <f>COUNT(C94:Y94)</f>
        <v>6</v>
      </c>
      <c r="AD94" s="106"/>
      <c r="AE94" s="106"/>
      <c r="AF94" s="106"/>
      <c r="AG94" s="106">
        <f t="shared" si="1"/>
        <v>1</v>
      </c>
      <c r="AH94" s="106"/>
      <c r="AI94" s="106"/>
      <c r="AJ94" s="106"/>
      <c r="AK94" s="106">
        <f t="shared" si="2"/>
        <v>5</v>
      </c>
      <c r="AP94" s="92"/>
      <c r="AQ94" s="92"/>
      <c r="AR94" s="92"/>
      <c r="AS94" s="92"/>
    </row>
    <row r="95" spans="1:45" ht="15">
      <c r="A95" s="15"/>
      <c r="B95" s="85" t="s">
        <v>57</v>
      </c>
      <c r="C95" s="15">
        <f>HLOOKUP('Revisión Simce'!C10,'Revisión Simce'!$BH$13:$CQ$46,15,TRUE)</f>
        <v>0</v>
      </c>
      <c r="D95" s="15">
        <f>HLOOKUP('Revisión Simce'!D10,'Revisión Simce'!$BH$13:$CQ$46,15,TRUE)</f>
        <v>1</v>
      </c>
      <c r="E95" s="15">
        <f>HLOOKUP('Revisión Simce'!E10,'Revisión Simce'!$BH$13:$CQ$46,15,TRUE)</f>
        <v>1</v>
      </c>
      <c r="F95" s="15">
        <f>HLOOKUP('Revisión Simce'!F10,'Revisión Simce'!$BH$13:$CQ$46,15,TRUE)</f>
        <v>0</v>
      </c>
      <c r="G95" s="15">
        <f>HLOOKUP('Revisión Simce'!G10,'Revisión Simce'!$BH$13:$CQ$46,15,TRUE)</f>
        <v>1</v>
      </c>
      <c r="H95" s="15">
        <f>HLOOKUP('Revisión Simce'!H10,'Revisión Simce'!$BH$13:$CQ$46,15,TRUE)</f>
        <v>0</v>
      </c>
      <c r="I95" s="15">
        <f>HLOOKUP('Revisión Simce'!I10,'Revisión Simce'!$BH$13:$CQ$46,15,TRUE)</f>
        <v>1</v>
      </c>
      <c r="J95" s="15" t="e">
        <f>HLOOKUP('Revisión Simce'!J10,'Revisión Simce'!$BH$13:$CQ$46,15,TRUE)</f>
        <v>#N/A</v>
      </c>
      <c r="K95" s="15" t="e">
        <f>HLOOKUP('Revisión Simce'!K10,'Revisión Simce'!$BH$13:$CQ$46,15,TRUE)</f>
        <v>#N/A</v>
      </c>
      <c r="L95" s="15" t="e">
        <f>HLOOKUP('Revisión Simce'!L10,'Revisión Simce'!$BH$13:$CQ$46,15,TRUE)</f>
        <v>#N/A</v>
      </c>
      <c r="M95" s="15" t="e">
        <f>HLOOKUP('Revisión Simce'!M10,'Revisión Simce'!$BH$13:$CQ$46,15,TRUE)</f>
        <v>#N/A</v>
      </c>
      <c r="N95" s="15" t="e">
        <f>HLOOKUP('Revisión Simce'!N10,'Revisión Simce'!$BH$13:$CQ$46,15,TRUE)</f>
        <v>#N/A</v>
      </c>
      <c r="O95" s="15" t="e">
        <f>HLOOKUP('Revisión Simce'!O10,'Revisión Simce'!$BH$13:$CQ$46,15,TRUE)</f>
        <v>#N/A</v>
      </c>
      <c r="P95" s="15" t="e">
        <f>HLOOKUP('Revisión Simce'!P10,'Revisión Simce'!$BH$13:$CQ$46,15,TRUE)</f>
        <v>#N/A</v>
      </c>
      <c r="Q95" s="15" t="e">
        <f>HLOOKUP('Revisión Simce'!Q10,'Revisión Simce'!$BH$13:$CQ$46,15,TRUE)</f>
        <v>#N/A</v>
      </c>
      <c r="R95" s="15" t="e">
        <f>HLOOKUP('Revisión Simce'!R10,'Revisión Simce'!$BH$13:$CQ$46,15,TRUE)</f>
        <v>#N/A</v>
      </c>
      <c r="S95" s="15" t="e">
        <f>HLOOKUP('Revisión Simce'!S10,'Revisión Simce'!$BH$13:$CQ$46,15,TRUE)</f>
        <v>#N/A</v>
      </c>
      <c r="T95" s="15" t="e">
        <f>HLOOKUP('Revisión Simce'!T10,'Revisión Simce'!$BH$13:$CQ$46,15,TRUE)</f>
        <v>#N/A</v>
      </c>
      <c r="U95" s="15" t="e">
        <f>HLOOKUP('Revisión Simce'!U10,'Revisión Simce'!$BH$13:$CQ$46,15,TRUE)</f>
        <v>#N/A</v>
      </c>
      <c r="V95" s="15" t="e">
        <f>HLOOKUP('Revisión Simce'!V10,'Revisión Simce'!$BH$13:$CQ$46,15,TRUE)</f>
        <v>#N/A</v>
      </c>
      <c r="W95" s="15" t="e">
        <f>HLOOKUP('Revisión Simce'!W10,'Revisión Simce'!$BH$13:$CQ$46,15,TRUE)</f>
        <v>#N/A</v>
      </c>
      <c r="X95" s="15" t="e">
        <f>HLOOKUP('Revisión Simce'!X10,'Revisión Simce'!$BH$13:$CQ$46,15,TRUE)</f>
        <v>#N/A</v>
      </c>
      <c r="Y95" s="15" t="e">
        <f>HLOOKUP('Revisión Simce'!Y10,'Revisión Simce'!$BH$13:$CQ$46,15,TRUE)</f>
        <v>#N/A</v>
      </c>
      <c r="Z95" s="15"/>
      <c r="AA95" s="15"/>
      <c r="AB95" s="15"/>
      <c r="AC95" s="106">
        <f>COUNT(C95:Y95)</f>
        <v>7</v>
      </c>
      <c r="AD95" s="106"/>
      <c r="AE95" s="106"/>
      <c r="AF95" s="106"/>
      <c r="AG95" s="106">
        <f aca="true" t="shared" si="3" ref="AG95:AG168">COUNTIF(C95:Y95,"=0")</f>
        <v>3</v>
      </c>
      <c r="AH95" s="106"/>
      <c r="AI95" s="106"/>
      <c r="AJ95" s="106"/>
      <c r="AK95" s="106">
        <f t="shared" si="2"/>
        <v>4</v>
      </c>
      <c r="AP95" s="92"/>
      <c r="AQ95" s="92"/>
      <c r="AR95" s="92"/>
      <c r="AS95" s="92"/>
    </row>
    <row r="96" spans="1:45" ht="15">
      <c r="A96" s="15"/>
      <c r="B96" s="85" t="s">
        <v>58</v>
      </c>
      <c r="C96" s="15">
        <f>HLOOKUP('Revisión Simce'!C11,'Revisión Simce'!$BH$13:$CQ$46,15,TRUE)</f>
        <v>0</v>
      </c>
      <c r="D96" s="15">
        <f>HLOOKUP('Revisión Simce'!D11,'Revisión Simce'!$BH$13:$CQ$46,15,TRUE)</f>
        <v>0</v>
      </c>
      <c r="E96" s="15">
        <f>HLOOKUP('Revisión Simce'!E11,'Revisión Simce'!$BH$13:$CQ$46,15,TRUE)</f>
        <v>1</v>
      </c>
      <c r="F96" s="15">
        <f>HLOOKUP('Revisión Simce'!F11,'Revisión Simce'!$BH$13:$CQ$46,15,TRUE)</f>
        <v>1</v>
      </c>
      <c r="G96" s="15">
        <f>HLOOKUP('Revisión Simce'!G11,'Revisión Simce'!$BH$13:$CQ$46,15,TRUE)</f>
        <v>1</v>
      </c>
      <c r="H96" s="15">
        <f>HLOOKUP('Revisión Simce'!H11,'Revisión Simce'!$BH$13:$CQ$46,15,TRUE)</f>
        <v>1</v>
      </c>
      <c r="I96" s="15">
        <f>HLOOKUP('Revisión Simce'!I11,'Revisión Simce'!$BH$13:$CQ$46,15,TRUE)</f>
        <v>1</v>
      </c>
      <c r="J96" s="15">
        <f>HLOOKUP('Revisión Simce'!J11,'Revisión Simce'!$BH$13:$CQ$46,15,TRUE)</f>
        <v>0</v>
      </c>
      <c r="K96" s="15">
        <f>HLOOKUP('Revisión Simce'!K11,'Revisión Simce'!$BH$13:$CQ$46,15,TRUE)</f>
        <v>0</v>
      </c>
      <c r="L96" s="15" t="e">
        <f>HLOOKUP('Revisión Simce'!L11,'Revisión Simce'!$BH$13:$CQ$46,15,TRUE)</f>
        <v>#N/A</v>
      </c>
      <c r="M96" s="15" t="e">
        <f>HLOOKUP('Revisión Simce'!M11,'Revisión Simce'!$BH$13:$CQ$46,15,TRUE)</f>
        <v>#N/A</v>
      </c>
      <c r="N96" s="15" t="e">
        <f>HLOOKUP('Revisión Simce'!N11,'Revisión Simce'!$BH$13:$CQ$46,15,TRUE)</f>
        <v>#N/A</v>
      </c>
      <c r="O96" s="15" t="e">
        <f>HLOOKUP('Revisión Simce'!O11,'Revisión Simce'!$BH$13:$CQ$46,15,TRUE)</f>
        <v>#N/A</v>
      </c>
      <c r="P96" s="15" t="e">
        <f>HLOOKUP('Revisión Simce'!P11,'Revisión Simce'!$BH$13:$CQ$46,15,TRUE)</f>
        <v>#N/A</v>
      </c>
      <c r="Q96" s="15" t="e">
        <f>HLOOKUP('Revisión Simce'!Q11,'Revisión Simce'!$BH$13:$CQ$46,15,TRUE)</f>
        <v>#N/A</v>
      </c>
      <c r="R96" s="15" t="e">
        <f>HLOOKUP('Revisión Simce'!R11,'Revisión Simce'!$BH$13:$CQ$46,15,TRUE)</f>
        <v>#N/A</v>
      </c>
      <c r="S96" s="15" t="e">
        <f>HLOOKUP('Revisión Simce'!S11,'Revisión Simce'!$BH$13:$CQ$46,15,TRUE)</f>
        <v>#N/A</v>
      </c>
      <c r="T96" s="15" t="e">
        <f>HLOOKUP('Revisión Simce'!T11,'Revisión Simce'!$BH$13:$CQ$46,15,TRUE)</f>
        <v>#N/A</v>
      </c>
      <c r="U96" s="15" t="e">
        <f>HLOOKUP('Revisión Simce'!U11,'Revisión Simce'!$BH$13:$CQ$46,15,TRUE)</f>
        <v>#N/A</v>
      </c>
      <c r="V96" s="15" t="e">
        <f>HLOOKUP('Revisión Simce'!V11,'Revisión Simce'!$BH$13:$CQ$46,15,TRUE)</f>
        <v>#N/A</v>
      </c>
      <c r="W96" s="15" t="e">
        <f>HLOOKUP('Revisión Simce'!W11,'Revisión Simce'!$BH$13:$CQ$46,15,TRUE)</f>
        <v>#N/A</v>
      </c>
      <c r="X96" s="15" t="e">
        <f>HLOOKUP('Revisión Simce'!X11,'Revisión Simce'!$BH$13:$CQ$46,15,TRUE)</f>
        <v>#N/A</v>
      </c>
      <c r="Y96" s="15" t="e">
        <f>HLOOKUP('Revisión Simce'!Y11,'Revisión Simce'!$BH$13:$CQ$46,15,TRUE)</f>
        <v>#N/A</v>
      </c>
      <c r="Z96" s="15"/>
      <c r="AA96" s="15"/>
      <c r="AB96" s="15"/>
      <c r="AC96" s="106">
        <f>COUNT(C96:Y96)</f>
        <v>9</v>
      </c>
      <c r="AD96" s="106"/>
      <c r="AE96" s="106"/>
      <c r="AF96" s="106"/>
      <c r="AG96" s="106">
        <f t="shared" si="3"/>
        <v>4</v>
      </c>
      <c r="AH96" s="106"/>
      <c r="AI96" s="106"/>
      <c r="AJ96" s="106"/>
      <c r="AK96" s="106">
        <f t="shared" si="2"/>
        <v>5</v>
      </c>
      <c r="AP96" s="92"/>
      <c r="AQ96" s="92"/>
      <c r="AR96" s="92"/>
      <c r="AS96" s="92"/>
    </row>
    <row r="97" spans="1:45" ht="15">
      <c r="A97" s="15"/>
      <c r="B97" s="85"/>
      <c r="C97" s="15">
        <f>HLOOKUP('Revisión Simce'!C12,'Revisión Simce'!$BH$13:$CQ$46,15,TRUE)</f>
        <v>1</v>
      </c>
      <c r="D97" s="15">
        <f>HLOOKUP('Revisión Simce'!D12,'Revisión Simce'!$BH$13:$CQ$46,15,TRUE)</f>
        <v>0</v>
      </c>
      <c r="E97" s="15">
        <f>HLOOKUP('Revisión Simce'!E12,'Revisión Simce'!$BH$13:$CQ$46,15,TRUE)</f>
        <v>0</v>
      </c>
      <c r="F97" s="15">
        <f>HLOOKUP('Revisión Simce'!F12,'Revisión Simce'!$BH$13:$CQ$46,15,TRUE)</f>
        <v>0</v>
      </c>
      <c r="G97" s="15">
        <f>HLOOKUP('Revisión Simce'!G12,'Revisión Simce'!$BH$13:$CQ$46,15,TRUE)</f>
        <v>0</v>
      </c>
      <c r="H97" s="15" t="e">
        <f>HLOOKUP('Revisión Simce'!H12,'Revisión Simce'!$BH$13:$CQ$46,15,TRUE)</f>
        <v>#N/A</v>
      </c>
      <c r="I97" s="15" t="e">
        <f>HLOOKUP('Revisión Simce'!I12,'Revisión Simce'!$BH$13:$CQ$46,15,TRUE)</f>
        <v>#N/A</v>
      </c>
      <c r="J97" s="15" t="e">
        <f>HLOOKUP('Revisión Simce'!J12,'Revisión Simce'!$BH$13:$CQ$46,15,TRUE)</f>
        <v>#N/A</v>
      </c>
      <c r="K97" s="15" t="e">
        <f>HLOOKUP('Revisión Simce'!K12,'Revisión Simce'!$BH$13:$CQ$46,15,TRUE)</f>
        <v>#N/A</v>
      </c>
      <c r="L97" s="15" t="e">
        <f>HLOOKUP('Revisión Simce'!L12,'Revisión Simce'!$BH$13:$CQ$46,15,TRUE)</f>
        <v>#N/A</v>
      </c>
      <c r="M97" s="15" t="e">
        <f>HLOOKUP('Revisión Simce'!M12,'Revisión Simce'!$BH$13:$CQ$46,15,TRUE)</f>
        <v>#N/A</v>
      </c>
      <c r="N97" s="15" t="e">
        <f>HLOOKUP('Revisión Simce'!N12,'Revisión Simce'!$BH$13:$CQ$46,15,TRUE)</f>
        <v>#N/A</v>
      </c>
      <c r="O97" s="15" t="e">
        <f>HLOOKUP('Revisión Simce'!O12,'Revisión Simce'!$BH$13:$CQ$46,15,TRUE)</f>
        <v>#N/A</v>
      </c>
      <c r="P97" s="15" t="e">
        <f>HLOOKUP('Revisión Simce'!P12,'Revisión Simce'!$BH$13:$CQ$46,15,TRUE)</f>
        <v>#N/A</v>
      </c>
      <c r="Q97" s="15" t="e">
        <f>HLOOKUP('Revisión Simce'!Q12,'Revisión Simce'!$BH$13:$CQ$46,15,TRUE)</f>
        <v>#N/A</v>
      </c>
      <c r="R97" s="15" t="e">
        <f>HLOOKUP('Revisión Simce'!R12,'Revisión Simce'!$BH$13:$CQ$46,15,TRUE)</f>
        <v>#N/A</v>
      </c>
      <c r="S97" s="15" t="e">
        <f>HLOOKUP('Revisión Simce'!S12,'Revisión Simce'!$BH$13:$CQ$46,15,TRUE)</f>
        <v>#N/A</v>
      </c>
      <c r="T97" s="15" t="e">
        <f>HLOOKUP('Revisión Simce'!T12,'Revisión Simce'!$BH$13:$CQ$46,15,TRUE)</f>
        <v>#N/A</v>
      </c>
      <c r="U97" s="15" t="e">
        <f>HLOOKUP('Revisión Simce'!U12,'Revisión Simce'!$BH$13:$CQ$46,15,TRUE)</f>
        <v>#N/A</v>
      </c>
      <c r="V97" s="15" t="e">
        <f>HLOOKUP('Revisión Simce'!V12,'Revisión Simce'!$BH$13:$CQ$46,15,TRUE)</f>
        <v>#N/A</v>
      </c>
      <c r="W97" s="15" t="e">
        <f>HLOOKUP('Revisión Simce'!W12,'Revisión Simce'!$BH$13:$CQ$46,15,TRUE)</f>
        <v>#N/A</v>
      </c>
      <c r="X97" s="15" t="e">
        <f>HLOOKUP('Revisión Simce'!X12,'Revisión Simce'!$BH$13:$CQ$46,15,TRUE)</f>
        <v>#N/A</v>
      </c>
      <c r="Y97" s="15" t="e">
        <f>HLOOKUP('Revisión Simce'!Y12,'Revisión Simce'!$BH$13:$CQ$46,15,TRUE)</f>
        <v>#N/A</v>
      </c>
      <c r="Z97" s="15"/>
      <c r="AA97" s="15"/>
      <c r="AB97" s="15"/>
      <c r="AC97" s="106">
        <f>COUNT(C97:Y97)</f>
        <v>5</v>
      </c>
      <c r="AD97" s="106"/>
      <c r="AE97" s="106"/>
      <c r="AF97" s="106"/>
      <c r="AG97" s="106">
        <f>COUNTIF(C97:Y97,"=0")</f>
        <v>4</v>
      </c>
      <c r="AH97" s="106"/>
      <c r="AI97" s="106"/>
      <c r="AJ97" s="106"/>
      <c r="AK97" s="106">
        <f>AC97-AG97</f>
        <v>1</v>
      </c>
      <c r="AP97" s="92"/>
      <c r="AQ97" s="92"/>
      <c r="AR97" s="92"/>
      <c r="AS97" s="92"/>
    </row>
    <row r="98" spans="1:45" ht="15.75" thickBot="1">
      <c r="A98" s="86"/>
      <c r="B98" s="90" t="s">
        <v>59</v>
      </c>
      <c r="C98" s="91"/>
      <c r="D98" s="91"/>
      <c r="E98" s="91"/>
      <c r="F98" s="91"/>
      <c r="G98" s="91"/>
      <c r="H98" s="91"/>
      <c r="I98" s="91"/>
      <c r="J98" s="91"/>
      <c r="K98" s="91"/>
      <c r="L98" s="91"/>
      <c r="M98" s="91"/>
      <c r="N98" s="91"/>
      <c r="O98" s="91"/>
      <c r="P98" s="91"/>
      <c r="Q98" s="91"/>
      <c r="R98" s="91"/>
      <c r="S98" s="91"/>
      <c r="T98" s="91"/>
      <c r="U98" s="91"/>
      <c r="V98" s="91"/>
      <c r="W98" s="91"/>
      <c r="X98" s="91"/>
      <c r="Y98" s="91"/>
      <c r="Z98" s="91"/>
      <c r="AA98" s="91"/>
      <c r="AB98" s="91"/>
      <c r="AC98" s="91">
        <f>SUM(AC93:AC96)</f>
        <v>25</v>
      </c>
      <c r="AD98" s="91">
        <f>SUM(AD93:AD96)</f>
        <v>0</v>
      </c>
      <c r="AE98" s="91">
        <f>SUM(AE93:AE96)</f>
        <v>0</v>
      </c>
      <c r="AF98" s="91">
        <f>SUM(AF93:AF96)</f>
        <v>0</v>
      </c>
      <c r="AG98" s="91">
        <f>SUM(AG93:AG96)</f>
        <v>9</v>
      </c>
      <c r="AH98" s="91"/>
      <c r="AI98" s="91"/>
      <c r="AJ98" s="91"/>
      <c r="AK98" s="91">
        <f>SUM(AK93:AK96)</f>
        <v>16</v>
      </c>
      <c r="AP98" s="92"/>
      <c r="AQ98" s="92"/>
      <c r="AR98" s="92"/>
      <c r="AS98" s="92"/>
    </row>
    <row r="99" spans="1:45" ht="15">
      <c r="A99" s="45">
        <f>AN22</f>
        <v>0</v>
      </c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  <c r="AA99" s="45"/>
      <c r="AB99" s="45"/>
      <c r="AC99" s="49"/>
      <c r="AD99" s="49"/>
      <c r="AE99" s="49"/>
      <c r="AF99" s="49"/>
      <c r="AG99" s="49"/>
      <c r="AH99" s="49"/>
      <c r="AI99" s="49"/>
      <c r="AJ99" s="49"/>
      <c r="AK99" s="49"/>
      <c r="AL99">
        <v>14</v>
      </c>
      <c r="AP99" s="92"/>
      <c r="AQ99" s="92"/>
      <c r="AR99" s="92"/>
      <c r="AS99" s="92"/>
    </row>
    <row r="100" spans="1:45" ht="15">
      <c r="A100" s="45"/>
      <c r="B100" s="101" t="s">
        <v>55</v>
      </c>
      <c r="C100" s="45">
        <f>HLOOKUP('Revisión Simce'!C8,'Revisión Simce'!$BH$13:$CQ$46,16,TRUE)</f>
        <v>1</v>
      </c>
      <c r="D100" s="45">
        <f>HLOOKUP('Revisión Simce'!D8,'Revisión Simce'!$BH$13:$CQ$46,16,TRUE)</f>
        <v>1</v>
      </c>
      <c r="E100" s="45">
        <f>HLOOKUP('Revisión Simce'!E8,'Revisión Simce'!$BH$13:$CQ$46,16,TRUE)</f>
        <v>1</v>
      </c>
      <c r="F100" s="45" t="e">
        <f>HLOOKUP('Revisión Simce'!F8,'Revisión Simce'!$BH$13:$CQ$46,16,TRUE)</f>
        <v>#N/A</v>
      </c>
      <c r="G100" s="45" t="e">
        <f>HLOOKUP('Revisión Simce'!G8,'Revisión Simce'!$BH$13:$CQ$46,16,TRUE)</f>
        <v>#N/A</v>
      </c>
      <c r="H100" s="45" t="e">
        <f>HLOOKUP('Revisión Simce'!H8,'Revisión Simce'!$BH$13:$CQ$46,16,TRUE)</f>
        <v>#N/A</v>
      </c>
      <c r="I100" s="45" t="e">
        <f>HLOOKUP('Revisión Simce'!I8,'Revisión Simce'!$BH$13:$CQ$46,16,TRUE)</f>
        <v>#N/A</v>
      </c>
      <c r="J100" s="45" t="e">
        <f>HLOOKUP('Revisión Simce'!J8,'Revisión Simce'!$BH$13:$CQ$46,16,TRUE)</f>
        <v>#N/A</v>
      </c>
      <c r="K100" s="45" t="e">
        <f>HLOOKUP('Revisión Simce'!K8,'Revisión Simce'!$BH$13:$CQ$46,16,TRUE)</f>
        <v>#N/A</v>
      </c>
      <c r="L100" s="45" t="e">
        <f>HLOOKUP('Revisión Simce'!L8,'Revisión Simce'!$BH$13:$CQ$46,16,TRUE)</f>
        <v>#N/A</v>
      </c>
      <c r="M100" s="45" t="e">
        <f>HLOOKUP('Revisión Simce'!M8,'Revisión Simce'!$BH$13:$CQ$46,16,TRUE)</f>
        <v>#N/A</v>
      </c>
      <c r="N100" s="45" t="e">
        <f>HLOOKUP('Revisión Simce'!N8,'Revisión Simce'!$BH$13:$CQ$46,16,TRUE)</f>
        <v>#N/A</v>
      </c>
      <c r="O100" s="45" t="e">
        <f>HLOOKUP('Revisión Simce'!O8,'Revisión Simce'!$BH$13:$CQ$46,16,TRUE)</f>
        <v>#N/A</v>
      </c>
      <c r="P100" s="45" t="e">
        <f>HLOOKUP('Revisión Simce'!P8,'Revisión Simce'!$BH$13:$CQ$46,16,TRUE)</f>
        <v>#N/A</v>
      </c>
      <c r="Q100" s="45" t="e">
        <f>HLOOKUP('Revisión Simce'!Q8,'Revisión Simce'!$BH$13:$CQ$46,16,TRUE)</f>
        <v>#N/A</v>
      </c>
      <c r="R100" s="45" t="e">
        <f>HLOOKUP('Revisión Simce'!R8,'Revisión Simce'!$BH$13:$CQ$46,16,TRUE)</f>
        <v>#N/A</v>
      </c>
      <c r="S100" s="45" t="e">
        <f>HLOOKUP('Revisión Simce'!S8,'Revisión Simce'!$BH$13:$CQ$46,16,TRUE)</f>
        <v>#N/A</v>
      </c>
      <c r="T100" s="45" t="e">
        <f>HLOOKUP('Revisión Simce'!T8,'Revisión Simce'!$BH$13:$CQ$46,16,TRUE)</f>
        <v>#N/A</v>
      </c>
      <c r="U100" s="45" t="e">
        <f>HLOOKUP('Revisión Simce'!U8,'Revisión Simce'!$BH$13:$CQ$46,16,TRUE)</f>
        <v>#N/A</v>
      </c>
      <c r="V100" s="45" t="e">
        <f>HLOOKUP('Revisión Simce'!V8,'Revisión Simce'!$BH$13:$CQ$46,16,TRUE)</f>
        <v>#N/A</v>
      </c>
      <c r="W100" s="45" t="e">
        <f>HLOOKUP('Revisión Simce'!W8,'Revisión Simce'!$BH$13:$CQ$46,16,TRUE)</f>
        <v>#N/A</v>
      </c>
      <c r="X100" s="45" t="e">
        <f>HLOOKUP('Revisión Simce'!X8,'Revisión Simce'!$BH$13:$CQ$46,16,TRUE)</f>
        <v>#N/A</v>
      </c>
      <c r="Y100" s="45" t="e">
        <f>HLOOKUP('Revisión Simce'!Y8,'Revisión Simce'!$BH$13:$CQ$46,16,TRUE)</f>
        <v>#N/A</v>
      </c>
      <c r="Z100" s="45"/>
      <c r="AA100" s="45"/>
      <c r="AB100" s="45"/>
      <c r="AC100" s="49">
        <f>COUNT(C100:Z100)</f>
        <v>3</v>
      </c>
      <c r="AD100" s="49"/>
      <c r="AE100" s="49"/>
      <c r="AF100" s="49"/>
      <c r="AG100" s="49">
        <f t="shared" si="3"/>
        <v>0</v>
      </c>
      <c r="AH100" s="49"/>
      <c r="AI100" s="49"/>
      <c r="AJ100" s="49"/>
      <c r="AK100" s="49">
        <f t="shared" si="2"/>
        <v>3</v>
      </c>
      <c r="AP100" s="92"/>
      <c r="AQ100" s="92"/>
      <c r="AR100" s="92"/>
      <c r="AS100" s="92"/>
    </row>
    <row r="101" spans="1:45" ht="15">
      <c r="A101" s="45"/>
      <c r="B101" s="101" t="s">
        <v>56</v>
      </c>
      <c r="C101" s="45">
        <f>HLOOKUP('Revisión Simce'!C9,'Revisión Simce'!$BH$13:$CQ$46,16,TRUE)</f>
        <v>0</v>
      </c>
      <c r="D101" s="45">
        <f>HLOOKUP('Revisión Simce'!D9,'Revisión Simce'!$BH$13:$CQ$46,16,TRUE)</f>
        <v>1</v>
      </c>
      <c r="E101" s="45">
        <f>HLOOKUP('Revisión Simce'!E9,'Revisión Simce'!$BH$13:$CQ$46,16,TRUE)</f>
        <v>1</v>
      </c>
      <c r="F101" s="45">
        <f>HLOOKUP('Revisión Simce'!F9,'Revisión Simce'!$BH$13:$CQ$46,16,TRUE)</f>
        <v>1</v>
      </c>
      <c r="G101" s="45">
        <f>HLOOKUP('Revisión Simce'!G9,'Revisión Simce'!$BH$13:$CQ$46,16,TRUE)</f>
        <v>1</v>
      </c>
      <c r="H101" s="45">
        <f>HLOOKUP('Revisión Simce'!H9,'Revisión Simce'!$BH$13:$CQ$46,16,TRUE)</f>
        <v>0</v>
      </c>
      <c r="I101" s="45" t="e">
        <f>HLOOKUP('Revisión Simce'!I9,'Revisión Simce'!$BH$13:$CQ$46,16,TRUE)</f>
        <v>#N/A</v>
      </c>
      <c r="J101" s="45" t="e">
        <f>HLOOKUP('Revisión Simce'!J9,'Revisión Simce'!$BH$13:$CQ$46,16,TRUE)</f>
        <v>#N/A</v>
      </c>
      <c r="K101" s="45" t="e">
        <f>HLOOKUP('Revisión Simce'!K9,'Revisión Simce'!$BH$13:$CQ$46,16,TRUE)</f>
        <v>#N/A</v>
      </c>
      <c r="L101" s="45" t="e">
        <f>HLOOKUP('Revisión Simce'!L9,'Revisión Simce'!$BH$13:$CQ$46,16,TRUE)</f>
        <v>#N/A</v>
      </c>
      <c r="M101" s="45" t="e">
        <f>HLOOKUP('Revisión Simce'!M9,'Revisión Simce'!$BH$13:$CQ$46,16,TRUE)</f>
        <v>#N/A</v>
      </c>
      <c r="N101" s="45" t="e">
        <f>HLOOKUP('Revisión Simce'!N9,'Revisión Simce'!$BH$13:$CQ$46,16,TRUE)</f>
        <v>#N/A</v>
      </c>
      <c r="O101" s="45" t="e">
        <f>HLOOKUP('Revisión Simce'!O9,'Revisión Simce'!$BH$13:$CQ$46,16,TRUE)</f>
        <v>#N/A</v>
      </c>
      <c r="P101" s="45" t="e">
        <f>HLOOKUP('Revisión Simce'!P9,'Revisión Simce'!$BH$13:$CQ$46,16,TRUE)</f>
        <v>#N/A</v>
      </c>
      <c r="Q101" s="45" t="e">
        <f>HLOOKUP('Revisión Simce'!Q9,'Revisión Simce'!$BH$13:$CQ$46,16,TRUE)</f>
        <v>#N/A</v>
      </c>
      <c r="R101" s="45" t="e">
        <f>HLOOKUP('Revisión Simce'!R9,'Revisión Simce'!$BH$13:$CQ$46,16,TRUE)</f>
        <v>#N/A</v>
      </c>
      <c r="S101" s="45" t="e">
        <f>HLOOKUP('Revisión Simce'!S9,'Revisión Simce'!$BH$13:$CQ$46,16,TRUE)</f>
        <v>#N/A</v>
      </c>
      <c r="T101" s="45" t="e">
        <f>HLOOKUP('Revisión Simce'!T9,'Revisión Simce'!$BH$13:$CQ$46,16,TRUE)</f>
        <v>#N/A</v>
      </c>
      <c r="U101" s="45" t="e">
        <f>HLOOKUP('Revisión Simce'!U9,'Revisión Simce'!$BH$13:$CQ$46,16,TRUE)</f>
        <v>#N/A</v>
      </c>
      <c r="V101" s="45" t="e">
        <f>HLOOKUP('Revisión Simce'!V9,'Revisión Simce'!$BH$13:$CQ$46,16,TRUE)</f>
        <v>#N/A</v>
      </c>
      <c r="W101" s="45" t="e">
        <f>HLOOKUP('Revisión Simce'!W9,'Revisión Simce'!$BH$13:$CQ$46,16,TRUE)</f>
        <v>#N/A</v>
      </c>
      <c r="X101" s="45" t="e">
        <f>HLOOKUP('Revisión Simce'!X9,'Revisión Simce'!$BH$13:$CQ$46,16,TRUE)</f>
        <v>#N/A</v>
      </c>
      <c r="Y101" s="45" t="e">
        <f>HLOOKUP('Revisión Simce'!Y9,'Revisión Simce'!$BH$13:$CQ$46,16,TRUE)</f>
        <v>#N/A</v>
      </c>
      <c r="Z101" s="45"/>
      <c r="AA101" s="45"/>
      <c r="AB101" s="45"/>
      <c r="AC101" s="49">
        <f>COUNT(C101:Z101)</f>
        <v>6</v>
      </c>
      <c r="AD101" s="49"/>
      <c r="AE101" s="49"/>
      <c r="AF101" s="49"/>
      <c r="AG101" s="49">
        <f t="shared" si="3"/>
        <v>2</v>
      </c>
      <c r="AH101" s="49"/>
      <c r="AI101" s="49"/>
      <c r="AJ101" s="49"/>
      <c r="AK101" s="49">
        <f t="shared" si="2"/>
        <v>4</v>
      </c>
      <c r="AP101" s="92"/>
      <c r="AQ101" s="92"/>
      <c r="AR101" s="92"/>
      <c r="AS101" s="92"/>
    </row>
    <row r="102" spans="1:45" ht="15">
      <c r="A102" s="45"/>
      <c r="B102" s="101" t="s">
        <v>57</v>
      </c>
      <c r="C102" s="45">
        <f>HLOOKUP('Revisión Simce'!C10,'Revisión Simce'!$BH$13:$CQ$46,16,TRUE)</f>
        <v>1</v>
      </c>
      <c r="D102" s="45">
        <f>HLOOKUP('Revisión Simce'!D10,'Revisión Simce'!$BH$13:$CQ$46,16,TRUE)</f>
        <v>1</v>
      </c>
      <c r="E102" s="45">
        <f>HLOOKUP('Revisión Simce'!E10,'Revisión Simce'!$BH$13:$CQ$46,16,TRUE)</f>
        <v>0</v>
      </c>
      <c r="F102" s="45">
        <f>HLOOKUP('Revisión Simce'!F10,'Revisión Simce'!$BH$13:$CQ$46,16,TRUE)</f>
        <v>0</v>
      </c>
      <c r="G102" s="45">
        <f>HLOOKUP('Revisión Simce'!G10,'Revisión Simce'!$BH$13:$CQ$46,16,TRUE)</f>
        <v>1</v>
      </c>
      <c r="H102" s="45">
        <f>HLOOKUP('Revisión Simce'!H10,'Revisión Simce'!$BH$13:$CQ$46,16,TRUE)</f>
        <v>0</v>
      </c>
      <c r="I102" s="45">
        <f>HLOOKUP('Revisión Simce'!I10,'Revisión Simce'!$BH$13:$CQ$46,16,TRUE)</f>
        <v>0</v>
      </c>
      <c r="J102" s="45" t="e">
        <f>HLOOKUP('Revisión Simce'!J10,'Revisión Simce'!$BH$13:$CQ$46,16,TRUE)</f>
        <v>#N/A</v>
      </c>
      <c r="K102" s="45" t="e">
        <f>HLOOKUP('Revisión Simce'!K10,'Revisión Simce'!$BH$13:$CQ$46,16,TRUE)</f>
        <v>#N/A</v>
      </c>
      <c r="L102" s="45" t="e">
        <f>HLOOKUP('Revisión Simce'!L10,'Revisión Simce'!$BH$13:$CQ$46,16,TRUE)</f>
        <v>#N/A</v>
      </c>
      <c r="M102" s="45" t="e">
        <f>HLOOKUP('Revisión Simce'!M10,'Revisión Simce'!$BH$13:$CQ$46,16,TRUE)</f>
        <v>#N/A</v>
      </c>
      <c r="N102" s="45" t="e">
        <f>HLOOKUP('Revisión Simce'!N10,'Revisión Simce'!$BH$13:$CQ$46,16,TRUE)</f>
        <v>#N/A</v>
      </c>
      <c r="O102" s="45" t="e">
        <f>HLOOKUP('Revisión Simce'!O10,'Revisión Simce'!$BH$13:$CQ$46,16,TRUE)</f>
        <v>#N/A</v>
      </c>
      <c r="P102" s="45" t="e">
        <f>HLOOKUP('Revisión Simce'!P10,'Revisión Simce'!$BH$13:$CQ$46,16,TRUE)</f>
        <v>#N/A</v>
      </c>
      <c r="Q102" s="45" t="e">
        <f>HLOOKUP('Revisión Simce'!Q10,'Revisión Simce'!$BH$13:$CQ$46,16,TRUE)</f>
        <v>#N/A</v>
      </c>
      <c r="R102" s="45" t="e">
        <f>HLOOKUP('Revisión Simce'!R10,'Revisión Simce'!$BH$13:$CQ$46,16,TRUE)</f>
        <v>#N/A</v>
      </c>
      <c r="S102" s="45" t="e">
        <f>HLOOKUP('Revisión Simce'!S10,'Revisión Simce'!$BH$13:$CQ$46,16,TRUE)</f>
        <v>#N/A</v>
      </c>
      <c r="T102" s="45" t="e">
        <f>HLOOKUP('Revisión Simce'!T10,'Revisión Simce'!$BH$13:$CQ$46,16,TRUE)</f>
        <v>#N/A</v>
      </c>
      <c r="U102" s="45" t="e">
        <f>HLOOKUP('Revisión Simce'!U10,'Revisión Simce'!$BH$13:$CQ$46,16,TRUE)</f>
        <v>#N/A</v>
      </c>
      <c r="V102" s="45" t="e">
        <f>HLOOKUP('Revisión Simce'!V10,'Revisión Simce'!$BH$13:$CQ$46,16,TRUE)</f>
        <v>#N/A</v>
      </c>
      <c r="W102" s="45" t="e">
        <f>HLOOKUP('Revisión Simce'!W10,'Revisión Simce'!$BH$13:$CQ$46,16,TRUE)</f>
        <v>#N/A</v>
      </c>
      <c r="X102" s="45" t="e">
        <f>HLOOKUP('Revisión Simce'!X10,'Revisión Simce'!$BH$13:$CQ$46,16,TRUE)</f>
        <v>#N/A</v>
      </c>
      <c r="Y102" s="45" t="e">
        <f>HLOOKUP('Revisión Simce'!Y10,'Revisión Simce'!$BH$13:$CQ$46,16,TRUE)</f>
        <v>#N/A</v>
      </c>
      <c r="Z102" s="45"/>
      <c r="AA102" s="45"/>
      <c r="AB102" s="45"/>
      <c r="AC102" s="49">
        <f>COUNT(C102:Z102)</f>
        <v>7</v>
      </c>
      <c r="AD102" s="49"/>
      <c r="AE102" s="49"/>
      <c r="AF102" s="49"/>
      <c r="AG102" s="49">
        <f t="shared" si="3"/>
        <v>4</v>
      </c>
      <c r="AH102" s="49"/>
      <c r="AI102" s="49"/>
      <c r="AJ102" s="49"/>
      <c r="AK102" s="49">
        <f t="shared" si="2"/>
        <v>3</v>
      </c>
      <c r="AP102" s="92"/>
      <c r="AQ102" s="92"/>
      <c r="AR102" s="92"/>
      <c r="AS102" s="92"/>
    </row>
    <row r="103" spans="1:45" ht="15">
      <c r="A103" s="45"/>
      <c r="B103" s="101" t="s">
        <v>58</v>
      </c>
      <c r="C103" s="45">
        <f>HLOOKUP('Revisión Simce'!C11,'Revisión Simce'!$BH$13:$CQ$46,16,TRUE)</f>
        <v>1</v>
      </c>
      <c r="D103" s="45">
        <f>HLOOKUP('Revisión Simce'!D11,'Revisión Simce'!$BH$13:$CQ$46,16,TRUE)</f>
        <v>0</v>
      </c>
      <c r="E103" s="45">
        <f>HLOOKUP('Revisión Simce'!E11,'Revisión Simce'!$BH$13:$CQ$46,16,TRUE)</f>
        <v>0</v>
      </c>
      <c r="F103" s="45">
        <f>HLOOKUP('Revisión Simce'!F11,'Revisión Simce'!$BH$13:$CQ$46,16,TRUE)</f>
        <v>0</v>
      </c>
      <c r="G103" s="45">
        <f>HLOOKUP('Revisión Simce'!G11,'Revisión Simce'!$BH$13:$CQ$46,16,TRUE)</f>
        <v>0</v>
      </c>
      <c r="H103" s="45">
        <f>HLOOKUP('Revisión Simce'!H11,'Revisión Simce'!$BH$13:$CQ$46,16,TRUE)</f>
        <v>1</v>
      </c>
      <c r="I103" s="45">
        <f>HLOOKUP('Revisión Simce'!I11,'Revisión Simce'!$BH$13:$CQ$46,16,TRUE)</f>
        <v>0</v>
      </c>
      <c r="J103" s="45">
        <f>HLOOKUP('Revisión Simce'!J11,'Revisión Simce'!$BH$13:$CQ$46,16,TRUE)</f>
        <v>0</v>
      </c>
      <c r="K103" s="45">
        <f>HLOOKUP('Revisión Simce'!K11,'Revisión Simce'!$BH$13:$CQ$46,16,TRUE)</f>
        <v>0</v>
      </c>
      <c r="L103" s="45" t="e">
        <f>HLOOKUP('Revisión Simce'!L11,'Revisión Simce'!$BH$13:$CQ$46,16,TRUE)</f>
        <v>#N/A</v>
      </c>
      <c r="M103" s="45" t="e">
        <f>HLOOKUP('Revisión Simce'!M11,'Revisión Simce'!$BH$13:$CQ$46,16,TRUE)</f>
        <v>#N/A</v>
      </c>
      <c r="N103" s="45" t="e">
        <f>HLOOKUP('Revisión Simce'!N11,'Revisión Simce'!$BH$13:$CQ$46,16,TRUE)</f>
        <v>#N/A</v>
      </c>
      <c r="O103" s="45" t="e">
        <f>HLOOKUP('Revisión Simce'!O11,'Revisión Simce'!$BH$13:$CQ$46,16,TRUE)</f>
        <v>#N/A</v>
      </c>
      <c r="P103" s="45" t="e">
        <f>HLOOKUP('Revisión Simce'!P11,'Revisión Simce'!$BH$13:$CQ$46,16,TRUE)</f>
        <v>#N/A</v>
      </c>
      <c r="Q103" s="45" t="e">
        <f>HLOOKUP('Revisión Simce'!Q11,'Revisión Simce'!$BH$13:$CQ$46,16,TRUE)</f>
        <v>#N/A</v>
      </c>
      <c r="R103" s="45" t="e">
        <f>HLOOKUP('Revisión Simce'!R11,'Revisión Simce'!$BH$13:$CQ$46,16,TRUE)</f>
        <v>#N/A</v>
      </c>
      <c r="S103" s="45" t="e">
        <f>HLOOKUP('Revisión Simce'!S11,'Revisión Simce'!$BH$13:$CQ$46,16,TRUE)</f>
        <v>#N/A</v>
      </c>
      <c r="T103" s="45" t="e">
        <f>HLOOKUP('Revisión Simce'!T11,'Revisión Simce'!$BH$13:$CQ$46,16,TRUE)</f>
        <v>#N/A</v>
      </c>
      <c r="U103" s="45" t="e">
        <f>HLOOKUP('Revisión Simce'!U11,'Revisión Simce'!$BH$13:$CQ$46,16,TRUE)</f>
        <v>#N/A</v>
      </c>
      <c r="V103" s="45" t="e">
        <f>HLOOKUP('Revisión Simce'!V11,'Revisión Simce'!$BH$13:$CQ$46,16,TRUE)</f>
        <v>#N/A</v>
      </c>
      <c r="W103" s="45" t="e">
        <f>HLOOKUP('Revisión Simce'!W11,'Revisión Simce'!$BH$13:$CQ$46,16,TRUE)</f>
        <v>#N/A</v>
      </c>
      <c r="X103" s="45" t="e">
        <f>HLOOKUP('Revisión Simce'!X11,'Revisión Simce'!$BH$13:$CQ$46,16,TRUE)</f>
        <v>#N/A</v>
      </c>
      <c r="Y103" s="45" t="e">
        <f>HLOOKUP('Revisión Simce'!Y11,'Revisión Simce'!$BH$13:$CQ$46,16,TRUE)</f>
        <v>#N/A</v>
      </c>
      <c r="Z103" s="45"/>
      <c r="AA103" s="45"/>
      <c r="AB103" s="45"/>
      <c r="AC103" s="49">
        <f>COUNT(C103:Z103)</f>
        <v>9</v>
      </c>
      <c r="AD103" s="49"/>
      <c r="AE103" s="49"/>
      <c r="AF103" s="49"/>
      <c r="AG103" s="49">
        <f t="shared" si="3"/>
        <v>7</v>
      </c>
      <c r="AH103" s="49"/>
      <c r="AI103" s="49"/>
      <c r="AJ103" s="49"/>
      <c r="AK103" s="49">
        <f t="shared" si="2"/>
        <v>2</v>
      </c>
      <c r="AP103" s="92"/>
      <c r="AQ103" s="92"/>
      <c r="AR103" s="92"/>
      <c r="AS103" s="92"/>
    </row>
    <row r="104" spans="1:45" ht="15">
      <c r="A104" s="45"/>
      <c r="B104" s="101"/>
      <c r="C104" s="45">
        <f>HLOOKUP('Revisión Simce'!C12,'Revisión Simce'!$BH$13:$CQ$46,16,TRUE)</f>
        <v>0</v>
      </c>
      <c r="D104" s="45">
        <f>HLOOKUP('Revisión Simce'!D12,'Revisión Simce'!$BH$13:$CQ$46,16,TRUE)</f>
        <v>0</v>
      </c>
      <c r="E104" s="45">
        <f>HLOOKUP('Revisión Simce'!E12,'Revisión Simce'!$BH$13:$CQ$46,16,TRUE)</f>
        <v>0</v>
      </c>
      <c r="F104" s="45">
        <f>HLOOKUP('Revisión Simce'!F12,'Revisión Simce'!$BH$13:$CQ$46,16,TRUE)</f>
        <v>0</v>
      </c>
      <c r="G104" s="45">
        <f>HLOOKUP('Revisión Simce'!G12,'Revisión Simce'!$BH$13:$CQ$46,16,TRUE)</f>
        <v>0</v>
      </c>
      <c r="H104" s="45" t="e">
        <f>HLOOKUP('Revisión Simce'!H12,'Revisión Simce'!$BH$13:$CQ$46,16,TRUE)</f>
        <v>#N/A</v>
      </c>
      <c r="I104" s="45" t="e">
        <f>HLOOKUP('Revisión Simce'!I12,'Revisión Simce'!$BH$13:$CQ$46,16,TRUE)</f>
        <v>#N/A</v>
      </c>
      <c r="J104" s="45" t="e">
        <f>HLOOKUP('Revisión Simce'!J12,'Revisión Simce'!$BH$13:$CQ$46,16,TRUE)</f>
        <v>#N/A</v>
      </c>
      <c r="K104" s="45" t="e">
        <f>HLOOKUP('Revisión Simce'!K12,'Revisión Simce'!$BH$13:$CQ$46,16,TRUE)</f>
        <v>#N/A</v>
      </c>
      <c r="L104" s="45" t="e">
        <f>HLOOKUP('Revisión Simce'!L12,'Revisión Simce'!$BH$13:$CQ$46,16,TRUE)</f>
        <v>#N/A</v>
      </c>
      <c r="M104" s="45" t="e">
        <f>HLOOKUP('Revisión Simce'!M12,'Revisión Simce'!$BH$13:$CQ$46,16,TRUE)</f>
        <v>#N/A</v>
      </c>
      <c r="N104" s="45" t="e">
        <f>HLOOKUP('Revisión Simce'!N12,'Revisión Simce'!$BH$13:$CQ$46,16,TRUE)</f>
        <v>#N/A</v>
      </c>
      <c r="O104" s="45" t="e">
        <f>HLOOKUP('Revisión Simce'!O12,'Revisión Simce'!$BH$13:$CQ$46,16,TRUE)</f>
        <v>#N/A</v>
      </c>
      <c r="P104" s="45" t="e">
        <f>HLOOKUP('Revisión Simce'!P12,'Revisión Simce'!$BH$13:$CQ$46,16,TRUE)</f>
        <v>#N/A</v>
      </c>
      <c r="Q104" s="45" t="e">
        <f>HLOOKUP('Revisión Simce'!Q12,'Revisión Simce'!$BH$13:$CQ$46,16,TRUE)</f>
        <v>#N/A</v>
      </c>
      <c r="R104" s="45" t="e">
        <f>HLOOKUP('Revisión Simce'!R12,'Revisión Simce'!$BH$13:$CQ$46,16,TRUE)</f>
        <v>#N/A</v>
      </c>
      <c r="S104" s="45" t="e">
        <f>HLOOKUP('Revisión Simce'!S12,'Revisión Simce'!$BH$13:$CQ$46,16,TRUE)</f>
        <v>#N/A</v>
      </c>
      <c r="T104" s="45" t="e">
        <f>HLOOKUP('Revisión Simce'!T12,'Revisión Simce'!$BH$13:$CQ$46,16,TRUE)</f>
        <v>#N/A</v>
      </c>
      <c r="U104" s="45" t="e">
        <f>HLOOKUP('Revisión Simce'!U12,'Revisión Simce'!$BH$13:$CQ$46,16,TRUE)</f>
        <v>#N/A</v>
      </c>
      <c r="V104" s="45" t="e">
        <f>HLOOKUP('Revisión Simce'!V12,'Revisión Simce'!$BH$13:$CQ$46,16,TRUE)</f>
        <v>#N/A</v>
      </c>
      <c r="W104" s="45" t="e">
        <f>HLOOKUP('Revisión Simce'!W12,'Revisión Simce'!$BH$13:$CQ$46,16,TRUE)</f>
        <v>#N/A</v>
      </c>
      <c r="X104" s="45" t="e">
        <f>HLOOKUP('Revisión Simce'!X12,'Revisión Simce'!$BH$13:$CQ$46,16,TRUE)</f>
        <v>#N/A</v>
      </c>
      <c r="Y104" s="45" t="e">
        <f>HLOOKUP('Revisión Simce'!Y12,'Revisión Simce'!$BH$13:$CQ$46,16,TRUE)</f>
        <v>#N/A</v>
      </c>
      <c r="Z104" s="45"/>
      <c r="AA104" s="45"/>
      <c r="AB104" s="45"/>
      <c r="AC104" s="49">
        <f>COUNT(C104:Z104)</f>
        <v>5</v>
      </c>
      <c r="AD104" s="49"/>
      <c r="AE104" s="49"/>
      <c r="AF104" s="49"/>
      <c r="AG104" s="49">
        <f>COUNTIF(C104:Y104,"=0")</f>
        <v>5</v>
      </c>
      <c r="AH104" s="49"/>
      <c r="AI104" s="49"/>
      <c r="AJ104" s="49"/>
      <c r="AK104" s="49">
        <f>AC104-AG104</f>
        <v>0</v>
      </c>
      <c r="AP104" s="92"/>
      <c r="AQ104" s="92"/>
      <c r="AR104" s="92"/>
      <c r="AS104" s="92"/>
    </row>
    <row r="105" spans="1:45" ht="15.75" thickBot="1">
      <c r="A105" s="89"/>
      <c r="B105" s="99" t="s">
        <v>59</v>
      </c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  <c r="Q105" s="100"/>
      <c r="R105" s="100"/>
      <c r="S105" s="100"/>
      <c r="T105" s="100"/>
      <c r="U105" s="100"/>
      <c r="V105" s="100"/>
      <c r="W105" s="100"/>
      <c r="X105" s="100"/>
      <c r="Y105" s="100"/>
      <c r="Z105" s="100"/>
      <c r="AA105" s="100"/>
      <c r="AB105" s="100"/>
      <c r="AC105" s="100">
        <f>SUM(AC100:AC103)</f>
        <v>25</v>
      </c>
      <c r="AD105" s="100">
        <f>SUM(AD100:AD103)</f>
        <v>0</v>
      </c>
      <c r="AE105" s="100">
        <f>SUM(AE100:AE103)</f>
        <v>0</v>
      </c>
      <c r="AF105" s="100">
        <f>SUM(AF100:AF103)</f>
        <v>0</v>
      </c>
      <c r="AG105" s="100">
        <f>SUM(AG100:AG103)</f>
        <v>13</v>
      </c>
      <c r="AH105" s="100"/>
      <c r="AI105" s="100"/>
      <c r="AJ105" s="100"/>
      <c r="AK105" s="100">
        <f>SUM(AK100:AK103)</f>
        <v>12</v>
      </c>
      <c r="AP105" s="92"/>
      <c r="AQ105" s="92"/>
      <c r="AR105" s="92"/>
      <c r="AS105" s="92"/>
    </row>
    <row r="106" spans="1:45" ht="15">
      <c r="A106" s="15">
        <f>AN23</f>
        <v>0</v>
      </c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06"/>
      <c r="AD106" s="106"/>
      <c r="AE106" s="106"/>
      <c r="AF106" s="106"/>
      <c r="AG106" s="106"/>
      <c r="AH106" s="106"/>
      <c r="AI106" s="106"/>
      <c r="AJ106" s="106"/>
      <c r="AK106" s="106"/>
      <c r="AL106">
        <v>15</v>
      </c>
      <c r="AP106" s="92"/>
      <c r="AQ106" s="92"/>
      <c r="AR106" s="92"/>
      <c r="AS106" s="92"/>
    </row>
    <row r="107" spans="1:45" ht="15">
      <c r="A107" s="15"/>
      <c r="B107" s="85" t="s">
        <v>55</v>
      </c>
      <c r="C107" s="15">
        <f>HLOOKUP('Revisión Simce'!C8,'Revisión Simce'!$BH$13:$CQ$46,17,TRUE)</f>
        <v>1</v>
      </c>
      <c r="D107" s="15">
        <f>HLOOKUP('Revisión Simce'!D8,'Revisión Simce'!$BH$13:$CQ$46,17,TRUE)</f>
        <v>0</v>
      </c>
      <c r="E107" s="15">
        <f>HLOOKUP('Revisión Simce'!E8,'Revisión Simce'!$BH$13:$CQ$46,17,TRUE)</f>
        <v>0</v>
      </c>
      <c r="F107" s="15" t="e">
        <f>HLOOKUP('Revisión Simce'!F8,'Revisión Simce'!$BH$13:$CQ$46,17,TRUE)</f>
        <v>#N/A</v>
      </c>
      <c r="G107" s="15" t="e">
        <f>HLOOKUP('Revisión Simce'!G8,'Revisión Simce'!$BH$13:$CQ$46,17,TRUE)</f>
        <v>#N/A</v>
      </c>
      <c r="H107" s="15" t="e">
        <f>HLOOKUP('Revisión Simce'!H8,'Revisión Simce'!$BH$13:$CQ$46,17,TRUE)</f>
        <v>#N/A</v>
      </c>
      <c r="I107" s="15" t="e">
        <f>HLOOKUP('Revisión Simce'!I8,'Revisión Simce'!$BH$13:$CQ$46,17,TRUE)</f>
        <v>#N/A</v>
      </c>
      <c r="J107" s="15" t="e">
        <f>HLOOKUP('Revisión Simce'!J8,'Revisión Simce'!$BH$13:$CQ$46,17,TRUE)</f>
        <v>#N/A</v>
      </c>
      <c r="K107" s="15" t="e">
        <f>HLOOKUP('Revisión Simce'!K8,'Revisión Simce'!$BH$13:$CQ$46,17,TRUE)</f>
        <v>#N/A</v>
      </c>
      <c r="L107" s="15" t="e">
        <f>HLOOKUP('Revisión Simce'!L8,'Revisión Simce'!$BH$13:$CQ$46,17,TRUE)</f>
        <v>#N/A</v>
      </c>
      <c r="M107" s="15" t="e">
        <f>HLOOKUP('Revisión Simce'!M8,'Revisión Simce'!$BH$13:$CQ$46,17,TRUE)</f>
        <v>#N/A</v>
      </c>
      <c r="N107" s="15" t="e">
        <f>HLOOKUP('Revisión Simce'!N8,'Revisión Simce'!$BH$13:$CQ$46,17,TRUE)</f>
        <v>#N/A</v>
      </c>
      <c r="O107" s="15" t="e">
        <f>HLOOKUP('Revisión Simce'!O8,'Revisión Simce'!$BH$13:$CQ$46,17,TRUE)</f>
        <v>#N/A</v>
      </c>
      <c r="P107" s="15" t="e">
        <f>HLOOKUP('Revisión Simce'!P8,'Revisión Simce'!$BH$13:$CQ$46,17,TRUE)</f>
        <v>#N/A</v>
      </c>
      <c r="Q107" s="15" t="e">
        <f>HLOOKUP('Revisión Simce'!Q8,'Revisión Simce'!$BH$13:$CQ$46,17,TRUE)</f>
        <v>#N/A</v>
      </c>
      <c r="R107" s="15" t="e">
        <f>HLOOKUP('Revisión Simce'!R8,'Revisión Simce'!$BH$13:$CQ$46,17,TRUE)</f>
        <v>#N/A</v>
      </c>
      <c r="S107" s="15" t="e">
        <f>HLOOKUP('Revisión Simce'!S8,'Revisión Simce'!$BH$13:$CQ$46,17,TRUE)</f>
        <v>#N/A</v>
      </c>
      <c r="T107" s="15" t="e">
        <f>HLOOKUP('Revisión Simce'!T8,'Revisión Simce'!$BH$13:$CQ$46,17,TRUE)</f>
        <v>#N/A</v>
      </c>
      <c r="U107" s="15" t="e">
        <f>HLOOKUP('Revisión Simce'!U8,'Revisión Simce'!$BH$13:$CQ$46,17,TRUE)</f>
        <v>#N/A</v>
      </c>
      <c r="V107" s="15" t="e">
        <f>HLOOKUP('Revisión Simce'!V8,'Revisión Simce'!$BH$13:$CQ$46,17,TRUE)</f>
        <v>#N/A</v>
      </c>
      <c r="W107" s="15" t="e">
        <f>HLOOKUP('Revisión Simce'!W8,'Revisión Simce'!$BH$13:$CQ$46,17,TRUE)</f>
        <v>#N/A</v>
      </c>
      <c r="X107" s="15" t="e">
        <f>HLOOKUP('Revisión Simce'!X8,'Revisión Simce'!$BH$13:$CQ$46,17,TRUE)</f>
        <v>#N/A</v>
      </c>
      <c r="Y107" s="15" t="e">
        <f>HLOOKUP('Revisión Simce'!Y8,'Revisión Simce'!$BH$13:$CQ$46,17,TRUE)</f>
        <v>#N/A</v>
      </c>
      <c r="Z107" s="15"/>
      <c r="AA107" s="15"/>
      <c r="AB107" s="15"/>
      <c r="AC107" s="106">
        <f>COUNT(C107:Z107)</f>
        <v>3</v>
      </c>
      <c r="AD107" s="106"/>
      <c r="AE107" s="106"/>
      <c r="AF107" s="106"/>
      <c r="AG107" s="106">
        <f>COUNTIF(C107:Y107,"=0")</f>
        <v>2</v>
      </c>
      <c r="AH107" s="106"/>
      <c r="AI107" s="106"/>
      <c r="AJ107" s="106"/>
      <c r="AK107" s="106">
        <f t="shared" si="2"/>
        <v>1</v>
      </c>
      <c r="AP107" s="92"/>
      <c r="AQ107" s="92"/>
      <c r="AR107" s="92"/>
      <c r="AS107" s="92"/>
    </row>
    <row r="108" spans="1:45" ht="15">
      <c r="A108" s="15"/>
      <c r="B108" s="85" t="s">
        <v>56</v>
      </c>
      <c r="C108" s="15">
        <f>HLOOKUP('Revisión Simce'!C9,'Revisión Simce'!$BH$13:$CQ$46,17,TRUE)</f>
        <v>1</v>
      </c>
      <c r="D108" s="15">
        <f>HLOOKUP('Revisión Simce'!D9,'Revisión Simce'!$BH$13:$CQ$46,17,TRUE)</f>
        <v>1</v>
      </c>
      <c r="E108" s="15">
        <f>HLOOKUP('Revisión Simce'!E9,'Revisión Simce'!$BH$13:$CQ$46,17,TRUE)</f>
        <v>0</v>
      </c>
      <c r="F108" s="15">
        <f>HLOOKUP('Revisión Simce'!F9,'Revisión Simce'!$BH$13:$CQ$46,17,TRUE)</f>
        <v>0</v>
      </c>
      <c r="G108" s="15">
        <f>HLOOKUP('Revisión Simce'!G9,'Revisión Simce'!$BH$13:$CQ$46,17,TRUE)</f>
        <v>0</v>
      </c>
      <c r="H108" s="15">
        <f>HLOOKUP('Revisión Simce'!H9,'Revisión Simce'!$BH$13:$CQ$46,17,TRUE)</f>
        <v>0</v>
      </c>
      <c r="I108" s="15" t="e">
        <f>HLOOKUP('Revisión Simce'!I9,'Revisión Simce'!$BH$13:$CQ$46,17,TRUE)</f>
        <v>#N/A</v>
      </c>
      <c r="J108" s="15" t="e">
        <f>HLOOKUP('Revisión Simce'!J9,'Revisión Simce'!$BH$13:$CQ$46,17,TRUE)</f>
        <v>#N/A</v>
      </c>
      <c r="K108" s="15" t="e">
        <f>HLOOKUP('Revisión Simce'!K9,'Revisión Simce'!$BH$13:$CQ$46,17,TRUE)</f>
        <v>#N/A</v>
      </c>
      <c r="L108" s="15" t="e">
        <f>HLOOKUP('Revisión Simce'!L9,'Revisión Simce'!$BH$13:$CQ$46,17,TRUE)</f>
        <v>#N/A</v>
      </c>
      <c r="M108" s="15" t="e">
        <f>HLOOKUP('Revisión Simce'!M9,'Revisión Simce'!$BH$13:$CQ$46,17,TRUE)</f>
        <v>#N/A</v>
      </c>
      <c r="N108" s="15" t="e">
        <f>HLOOKUP('Revisión Simce'!N9,'Revisión Simce'!$BH$13:$CQ$46,17,TRUE)</f>
        <v>#N/A</v>
      </c>
      <c r="O108" s="15" t="e">
        <f>HLOOKUP('Revisión Simce'!O9,'Revisión Simce'!$BH$13:$CQ$46,17,TRUE)</f>
        <v>#N/A</v>
      </c>
      <c r="P108" s="15" t="e">
        <f>HLOOKUP('Revisión Simce'!P9,'Revisión Simce'!$BH$13:$CQ$46,17,TRUE)</f>
        <v>#N/A</v>
      </c>
      <c r="Q108" s="15" t="e">
        <f>HLOOKUP('Revisión Simce'!Q9,'Revisión Simce'!$BH$13:$CQ$46,17,TRUE)</f>
        <v>#N/A</v>
      </c>
      <c r="R108" s="15" t="e">
        <f>HLOOKUP('Revisión Simce'!R9,'Revisión Simce'!$BH$13:$CQ$46,17,TRUE)</f>
        <v>#N/A</v>
      </c>
      <c r="S108" s="15" t="e">
        <f>HLOOKUP('Revisión Simce'!S9,'Revisión Simce'!$BH$13:$CQ$46,17,TRUE)</f>
        <v>#N/A</v>
      </c>
      <c r="T108" s="15" t="e">
        <f>HLOOKUP('Revisión Simce'!T9,'Revisión Simce'!$BH$13:$CQ$46,17,TRUE)</f>
        <v>#N/A</v>
      </c>
      <c r="U108" s="15" t="e">
        <f>HLOOKUP('Revisión Simce'!U9,'Revisión Simce'!$BH$13:$CQ$46,17,TRUE)</f>
        <v>#N/A</v>
      </c>
      <c r="V108" s="15" t="e">
        <f>HLOOKUP('Revisión Simce'!V9,'Revisión Simce'!$BH$13:$CQ$46,17,TRUE)</f>
        <v>#N/A</v>
      </c>
      <c r="W108" s="15" t="e">
        <f>HLOOKUP('Revisión Simce'!W9,'Revisión Simce'!$BH$13:$CQ$46,17,TRUE)</f>
        <v>#N/A</v>
      </c>
      <c r="X108" s="15" t="e">
        <f>HLOOKUP('Revisión Simce'!X9,'Revisión Simce'!$BH$13:$CQ$46,17,TRUE)</f>
        <v>#N/A</v>
      </c>
      <c r="Y108" s="15" t="e">
        <f>HLOOKUP('Revisión Simce'!Y9,'Revisión Simce'!$BH$13:$CQ$46,17,TRUE)</f>
        <v>#N/A</v>
      </c>
      <c r="Z108" s="15"/>
      <c r="AA108" s="15"/>
      <c r="AB108" s="15"/>
      <c r="AC108" s="106">
        <f>COUNT(C108:Z108)</f>
        <v>6</v>
      </c>
      <c r="AD108" s="106"/>
      <c r="AE108" s="106"/>
      <c r="AF108" s="106"/>
      <c r="AG108" s="106">
        <f t="shared" si="3"/>
        <v>4</v>
      </c>
      <c r="AH108" s="106"/>
      <c r="AI108" s="106"/>
      <c r="AJ108" s="106"/>
      <c r="AK108" s="106">
        <f t="shared" si="2"/>
        <v>2</v>
      </c>
      <c r="AM108" s="92"/>
      <c r="AN108" s="92"/>
      <c r="AO108" s="92"/>
      <c r="AP108" s="92"/>
      <c r="AQ108" s="92"/>
      <c r="AR108" s="92"/>
      <c r="AS108" s="92"/>
    </row>
    <row r="109" spans="1:45" ht="15">
      <c r="A109" s="15"/>
      <c r="B109" s="85" t="s">
        <v>57</v>
      </c>
      <c r="C109" s="15">
        <f>HLOOKUP('Revisión Simce'!C10,'Revisión Simce'!$BH$13:$CQ$46,17,TRUE)</f>
        <v>0</v>
      </c>
      <c r="D109" s="15">
        <f>HLOOKUP('Revisión Simce'!D10,'Revisión Simce'!$BH$13:$CQ$46,17,TRUE)</f>
        <v>0</v>
      </c>
      <c r="E109" s="15">
        <f>HLOOKUP('Revisión Simce'!E10,'Revisión Simce'!$BH$13:$CQ$46,17,TRUE)</f>
        <v>0</v>
      </c>
      <c r="F109" s="15">
        <f>HLOOKUP('Revisión Simce'!F10,'Revisión Simce'!$BH$13:$CQ$46,17,TRUE)</f>
        <v>0</v>
      </c>
      <c r="G109" s="15">
        <f>HLOOKUP('Revisión Simce'!G10,'Revisión Simce'!$BH$13:$CQ$46,17,TRUE)</f>
        <v>0</v>
      </c>
      <c r="H109" s="15">
        <f>HLOOKUP('Revisión Simce'!H10,'Revisión Simce'!$BH$13:$CQ$46,17,TRUE)</f>
        <v>1</v>
      </c>
      <c r="I109" s="15">
        <f>HLOOKUP('Revisión Simce'!I10,'Revisión Simce'!$BH$13:$CQ$46,17,TRUE)</f>
        <v>1</v>
      </c>
      <c r="J109" s="15" t="e">
        <f>HLOOKUP('Revisión Simce'!J10,'Revisión Simce'!$BH$13:$CQ$46,17,TRUE)</f>
        <v>#N/A</v>
      </c>
      <c r="K109" s="15" t="e">
        <f>HLOOKUP('Revisión Simce'!K10,'Revisión Simce'!$BH$13:$CQ$46,17,TRUE)</f>
        <v>#N/A</v>
      </c>
      <c r="L109" s="15" t="e">
        <f>HLOOKUP('Revisión Simce'!L10,'Revisión Simce'!$BH$13:$CQ$46,17,TRUE)</f>
        <v>#N/A</v>
      </c>
      <c r="M109" s="15" t="e">
        <f>HLOOKUP('Revisión Simce'!M10,'Revisión Simce'!$BH$13:$CQ$46,17,TRUE)</f>
        <v>#N/A</v>
      </c>
      <c r="N109" s="15" t="e">
        <f>HLOOKUP('Revisión Simce'!N10,'Revisión Simce'!$BH$13:$CQ$46,17,TRUE)</f>
        <v>#N/A</v>
      </c>
      <c r="O109" s="15" t="e">
        <f>HLOOKUP('Revisión Simce'!O10,'Revisión Simce'!$BH$13:$CQ$46,17,TRUE)</f>
        <v>#N/A</v>
      </c>
      <c r="P109" s="15" t="e">
        <f>HLOOKUP('Revisión Simce'!P10,'Revisión Simce'!$BH$13:$CQ$46,17,TRUE)</f>
        <v>#N/A</v>
      </c>
      <c r="Q109" s="15" t="e">
        <f>HLOOKUP('Revisión Simce'!Q10,'Revisión Simce'!$BH$13:$CQ$46,17,TRUE)</f>
        <v>#N/A</v>
      </c>
      <c r="R109" s="15" t="e">
        <f>HLOOKUP('Revisión Simce'!R10,'Revisión Simce'!$BH$13:$CQ$46,17,TRUE)</f>
        <v>#N/A</v>
      </c>
      <c r="S109" s="15" t="e">
        <f>HLOOKUP('Revisión Simce'!S10,'Revisión Simce'!$BH$13:$CQ$46,17,TRUE)</f>
        <v>#N/A</v>
      </c>
      <c r="T109" s="15" t="e">
        <f>HLOOKUP('Revisión Simce'!T10,'Revisión Simce'!$BH$13:$CQ$46,17,TRUE)</f>
        <v>#N/A</v>
      </c>
      <c r="U109" s="15" t="e">
        <f>HLOOKUP('Revisión Simce'!U10,'Revisión Simce'!$BH$13:$CQ$46,17,TRUE)</f>
        <v>#N/A</v>
      </c>
      <c r="V109" s="15" t="e">
        <f>HLOOKUP('Revisión Simce'!V10,'Revisión Simce'!$BH$13:$CQ$46,17,TRUE)</f>
        <v>#N/A</v>
      </c>
      <c r="W109" s="15" t="e">
        <f>HLOOKUP('Revisión Simce'!W10,'Revisión Simce'!$BH$13:$CQ$46,17,TRUE)</f>
        <v>#N/A</v>
      </c>
      <c r="X109" s="15" t="e">
        <f>HLOOKUP('Revisión Simce'!X10,'Revisión Simce'!$BH$13:$CQ$46,17,TRUE)</f>
        <v>#N/A</v>
      </c>
      <c r="Y109" s="15" t="e">
        <f>HLOOKUP('Revisión Simce'!Y10,'Revisión Simce'!$BH$13:$CQ$46,17,TRUE)</f>
        <v>#N/A</v>
      </c>
      <c r="Z109" s="15"/>
      <c r="AA109" s="15"/>
      <c r="AB109" s="15"/>
      <c r="AC109" s="106">
        <f>COUNT(C109:Z109)</f>
        <v>7</v>
      </c>
      <c r="AD109" s="106"/>
      <c r="AE109" s="106"/>
      <c r="AF109" s="106"/>
      <c r="AG109" s="106">
        <f>COUNTIF(C109:Y109,"=0")</f>
        <v>5</v>
      </c>
      <c r="AH109" s="106"/>
      <c r="AI109" s="106"/>
      <c r="AJ109" s="106"/>
      <c r="AK109" s="106">
        <f t="shared" si="2"/>
        <v>2</v>
      </c>
      <c r="AM109" s="92"/>
      <c r="AN109" s="92"/>
      <c r="AO109" s="92"/>
      <c r="AP109" s="92"/>
      <c r="AQ109" s="92"/>
      <c r="AR109" s="92"/>
      <c r="AS109" s="92"/>
    </row>
    <row r="110" spans="1:45" ht="15">
      <c r="A110" s="15"/>
      <c r="B110" s="85" t="s">
        <v>58</v>
      </c>
      <c r="C110" s="15">
        <f>HLOOKUP('Revisión Simce'!C11,'Revisión Simce'!$BH$13:$CQ$46,17,TRUE)</f>
        <v>0</v>
      </c>
      <c r="D110" s="15">
        <f>HLOOKUP('Revisión Simce'!D11,'Revisión Simce'!$BH$13:$CQ$46,17,TRUE)</f>
        <v>0</v>
      </c>
      <c r="E110" s="15">
        <f>HLOOKUP('Revisión Simce'!E11,'Revisión Simce'!$BH$13:$CQ$46,17,TRUE)</f>
        <v>1</v>
      </c>
      <c r="F110" s="15">
        <f>HLOOKUP('Revisión Simce'!F11,'Revisión Simce'!$BH$13:$CQ$46,17,TRUE)</f>
        <v>0</v>
      </c>
      <c r="G110" s="15">
        <f>HLOOKUP('Revisión Simce'!G11,'Revisión Simce'!$BH$13:$CQ$46,17,TRUE)</f>
        <v>0</v>
      </c>
      <c r="H110" s="15">
        <f>HLOOKUP('Revisión Simce'!H11,'Revisión Simce'!$BH$13:$CQ$46,17,TRUE)</f>
        <v>0</v>
      </c>
      <c r="I110" s="15">
        <f>HLOOKUP('Revisión Simce'!I11,'Revisión Simce'!$BH$13:$CQ$46,17,TRUE)</f>
        <v>0</v>
      </c>
      <c r="J110" s="15">
        <f>HLOOKUP('Revisión Simce'!J11,'Revisión Simce'!$BH$13:$CQ$46,17,TRUE)</f>
        <v>0</v>
      </c>
      <c r="K110" s="15">
        <f>HLOOKUP('Revisión Simce'!K11,'Revisión Simce'!$BH$13:$CQ$46,17,TRUE)</f>
        <v>0</v>
      </c>
      <c r="L110" s="15" t="e">
        <f>HLOOKUP('Revisión Simce'!L11,'Revisión Simce'!$BH$13:$CQ$46,17,TRUE)</f>
        <v>#N/A</v>
      </c>
      <c r="M110" s="15" t="e">
        <f>HLOOKUP('Revisión Simce'!M11,'Revisión Simce'!$BH$13:$CQ$46,17,TRUE)</f>
        <v>#N/A</v>
      </c>
      <c r="N110" s="15" t="e">
        <f>HLOOKUP('Revisión Simce'!N11,'Revisión Simce'!$BH$13:$CQ$46,17,TRUE)</f>
        <v>#N/A</v>
      </c>
      <c r="O110" s="15" t="e">
        <f>HLOOKUP('Revisión Simce'!O11,'Revisión Simce'!$BH$13:$CQ$46,17,TRUE)</f>
        <v>#N/A</v>
      </c>
      <c r="P110" s="15" t="e">
        <f>HLOOKUP('Revisión Simce'!P11,'Revisión Simce'!$BH$13:$CQ$46,17,TRUE)</f>
        <v>#N/A</v>
      </c>
      <c r="Q110" s="15" t="e">
        <f>HLOOKUP('Revisión Simce'!Q11,'Revisión Simce'!$BH$13:$CQ$46,17,TRUE)</f>
        <v>#N/A</v>
      </c>
      <c r="R110" s="15" t="e">
        <f>HLOOKUP('Revisión Simce'!R11,'Revisión Simce'!$BH$13:$CQ$46,17,TRUE)</f>
        <v>#N/A</v>
      </c>
      <c r="S110" s="15" t="e">
        <f>HLOOKUP('Revisión Simce'!S11,'Revisión Simce'!$BH$13:$CQ$46,17,TRUE)</f>
        <v>#N/A</v>
      </c>
      <c r="T110" s="15" t="e">
        <f>HLOOKUP('Revisión Simce'!T11,'Revisión Simce'!$BH$13:$CQ$46,17,TRUE)</f>
        <v>#N/A</v>
      </c>
      <c r="U110" s="15" t="e">
        <f>HLOOKUP('Revisión Simce'!U11,'Revisión Simce'!$BH$13:$CQ$46,17,TRUE)</f>
        <v>#N/A</v>
      </c>
      <c r="V110" s="15" t="e">
        <f>HLOOKUP('Revisión Simce'!V11,'Revisión Simce'!$BH$13:$CQ$46,17,TRUE)</f>
        <v>#N/A</v>
      </c>
      <c r="W110" s="15" t="e">
        <f>HLOOKUP('Revisión Simce'!W11,'Revisión Simce'!$BH$13:$CQ$46,17,TRUE)</f>
        <v>#N/A</v>
      </c>
      <c r="X110" s="15" t="e">
        <f>HLOOKUP('Revisión Simce'!X11,'Revisión Simce'!$BH$13:$CQ$46,17,TRUE)</f>
        <v>#N/A</v>
      </c>
      <c r="Y110" s="15" t="e">
        <f>HLOOKUP('Revisión Simce'!Y11,'Revisión Simce'!$BH$13:$CQ$46,17,TRUE)</f>
        <v>#N/A</v>
      </c>
      <c r="Z110" s="15"/>
      <c r="AA110" s="15"/>
      <c r="AB110" s="15"/>
      <c r="AC110" s="106">
        <f>COUNT(C110:Z110)</f>
        <v>9</v>
      </c>
      <c r="AD110" s="106"/>
      <c r="AE110" s="106"/>
      <c r="AF110" s="106"/>
      <c r="AG110" s="106">
        <f t="shared" si="3"/>
        <v>8</v>
      </c>
      <c r="AH110" s="106"/>
      <c r="AI110" s="106"/>
      <c r="AJ110" s="106"/>
      <c r="AK110" s="106">
        <f t="shared" si="2"/>
        <v>1</v>
      </c>
      <c r="AM110" s="92"/>
      <c r="AN110" s="92"/>
      <c r="AO110" s="92"/>
      <c r="AP110" s="92"/>
      <c r="AQ110" s="92"/>
      <c r="AR110" s="92"/>
      <c r="AS110" s="92"/>
    </row>
    <row r="111" spans="1:45" ht="15">
      <c r="A111" s="15"/>
      <c r="B111" s="85"/>
      <c r="C111" s="15">
        <f>HLOOKUP('Revisión Simce'!C12,'Revisión Simce'!$BH$13:$CQ$46,17,TRUE)</f>
        <v>0</v>
      </c>
      <c r="D111" s="15">
        <f>HLOOKUP('Revisión Simce'!D12,'Revisión Simce'!$BH$13:$CQ$46,17,TRUE)</f>
        <v>0</v>
      </c>
      <c r="E111" s="15">
        <f>HLOOKUP('Revisión Simce'!E12,'Revisión Simce'!$BH$13:$CQ$46,17,TRUE)</f>
        <v>0</v>
      </c>
      <c r="F111" s="15">
        <f>HLOOKUP('Revisión Simce'!F12,'Revisión Simce'!$BH$13:$CQ$46,17,TRUE)</f>
        <v>0</v>
      </c>
      <c r="G111" s="15">
        <f>HLOOKUP('Revisión Simce'!G12,'Revisión Simce'!$BH$13:$CQ$46,17,TRUE)</f>
        <v>1</v>
      </c>
      <c r="H111" s="15" t="e">
        <f>HLOOKUP('Revisión Simce'!H12,'Revisión Simce'!$BH$13:$CQ$46,17,TRUE)</f>
        <v>#N/A</v>
      </c>
      <c r="I111" s="15" t="e">
        <f>HLOOKUP('Revisión Simce'!I12,'Revisión Simce'!$BH$13:$CQ$46,17,TRUE)</f>
        <v>#N/A</v>
      </c>
      <c r="J111" s="15" t="e">
        <f>HLOOKUP('Revisión Simce'!J12,'Revisión Simce'!$BH$13:$CQ$46,17,TRUE)</f>
        <v>#N/A</v>
      </c>
      <c r="K111" s="15" t="e">
        <f>HLOOKUP('Revisión Simce'!K12,'Revisión Simce'!$BH$13:$CQ$46,17,TRUE)</f>
        <v>#N/A</v>
      </c>
      <c r="L111" s="15" t="e">
        <f>HLOOKUP('Revisión Simce'!L12,'Revisión Simce'!$BH$13:$CQ$46,17,TRUE)</f>
        <v>#N/A</v>
      </c>
      <c r="M111" s="15" t="e">
        <f>HLOOKUP('Revisión Simce'!M12,'Revisión Simce'!$BH$13:$CQ$46,17,TRUE)</f>
        <v>#N/A</v>
      </c>
      <c r="N111" s="15" t="e">
        <f>HLOOKUP('Revisión Simce'!N12,'Revisión Simce'!$BH$13:$CQ$46,17,TRUE)</f>
        <v>#N/A</v>
      </c>
      <c r="O111" s="15" t="e">
        <f>HLOOKUP('Revisión Simce'!O12,'Revisión Simce'!$BH$13:$CQ$46,17,TRUE)</f>
        <v>#N/A</v>
      </c>
      <c r="P111" s="15" t="e">
        <f>HLOOKUP('Revisión Simce'!P12,'Revisión Simce'!$BH$13:$CQ$46,17,TRUE)</f>
        <v>#N/A</v>
      </c>
      <c r="Q111" s="15" t="e">
        <f>HLOOKUP('Revisión Simce'!Q12,'Revisión Simce'!$BH$13:$CQ$46,17,TRUE)</f>
        <v>#N/A</v>
      </c>
      <c r="R111" s="15" t="e">
        <f>HLOOKUP('Revisión Simce'!R12,'Revisión Simce'!$BH$13:$CQ$46,17,TRUE)</f>
        <v>#N/A</v>
      </c>
      <c r="S111" s="15" t="e">
        <f>HLOOKUP('Revisión Simce'!S12,'Revisión Simce'!$BH$13:$CQ$46,17,TRUE)</f>
        <v>#N/A</v>
      </c>
      <c r="T111" s="15" t="e">
        <f>HLOOKUP('Revisión Simce'!T12,'Revisión Simce'!$BH$13:$CQ$46,17,TRUE)</f>
        <v>#N/A</v>
      </c>
      <c r="U111" s="15" t="e">
        <f>HLOOKUP('Revisión Simce'!U12,'Revisión Simce'!$BH$13:$CQ$46,17,TRUE)</f>
        <v>#N/A</v>
      </c>
      <c r="V111" s="15" t="e">
        <f>HLOOKUP('Revisión Simce'!V12,'Revisión Simce'!$BH$13:$CQ$46,17,TRUE)</f>
        <v>#N/A</v>
      </c>
      <c r="W111" s="15" t="e">
        <f>HLOOKUP('Revisión Simce'!W12,'Revisión Simce'!$BH$13:$CQ$46,17,TRUE)</f>
        <v>#N/A</v>
      </c>
      <c r="X111" s="15" t="e">
        <f>HLOOKUP('Revisión Simce'!X12,'Revisión Simce'!$BH$13:$CQ$46,17,TRUE)</f>
        <v>#N/A</v>
      </c>
      <c r="Y111" s="15" t="e">
        <f>HLOOKUP('Revisión Simce'!Y12,'Revisión Simce'!$BH$13:$CQ$46,17,TRUE)</f>
        <v>#N/A</v>
      </c>
      <c r="Z111" s="15"/>
      <c r="AA111" s="15"/>
      <c r="AB111" s="15"/>
      <c r="AC111" s="106">
        <f>COUNT(C111:Z111)</f>
        <v>5</v>
      </c>
      <c r="AD111" s="106"/>
      <c r="AE111" s="106"/>
      <c r="AF111" s="106"/>
      <c r="AG111" s="106">
        <f>COUNTIF(C111:Y111,"=0")</f>
        <v>4</v>
      </c>
      <c r="AH111" s="106"/>
      <c r="AI111" s="106"/>
      <c r="AJ111" s="106"/>
      <c r="AK111" s="106">
        <f>AC111-AG111</f>
        <v>1</v>
      </c>
      <c r="AM111" s="92"/>
      <c r="AN111" s="92"/>
      <c r="AO111" s="92"/>
      <c r="AP111" s="92"/>
      <c r="AQ111" s="92"/>
      <c r="AR111" s="92"/>
      <c r="AS111" s="92"/>
    </row>
    <row r="112" spans="1:45" ht="15.75" thickBot="1">
      <c r="A112" s="86"/>
      <c r="B112" s="90" t="s">
        <v>59</v>
      </c>
      <c r="C112" s="91"/>
      <c r="D112" s="91"/>
      <c r="E112" s="91"/>
      <c r="F112" s="91"/>
      <c r="G112" s="91"/>
      <c r="H112" s="91"/>
      <c r="I112" s="91"/>
      <c r="J112" s="91"/>
      <c r="K112" s="91"/>
      <c r="L112" s="91"/>
      <c r="M112" s="91"/>
      <c r="N112" s="91"/>
      <c r="O112" s="91"/>
      <c r="P112" s="91"/>
      <c r="Q112" s="91"/>
      <c r="R112" s="91"/>
      <c r="S112" s="91"/>
      <c r="T112" s="91"/>
      <c r="U112" s="91"/>
      <c r="V112" s="91"/>
      <c r="W112" s="91"/>
      <c r="X112" s="91"/>
      <c r="Y112" s="91"/>
      <c r="Z112" s="91"/>
      <c r="AA112" s="91"/>
      <c r="AB112" s="91"/>
      <c r="AC112" s="91">
        <f>SUM(AC107:AC110)</f>
        <v>25</v>
      </c>
      <c r="AD112" s="91">
        <f>SUM(AD107:AD110)</f>
        <v>0</v>
      </c>
      <c r="AE112" s="91">
        <f>SUM(AE107:AE110)</f>
        <v>0</v>
      </c>
      <c r="AF112" s="91">
        <f>SUM(AF107:AF110)</f>
        <v>0</v>
      </c>
      <c r="AG112" s="91">
        <f>SUM(AG107:AG110)</f>
        <v>19</v>
      </c>
      <c r="AH112" s="91"/>
      <c r="AI112" s="91"/>
      <c r="AJ112" s="91"/>
      <c r="AK112" s="91">
        <f>SUM(AK107:AK110)</f>
        <v>6</v>
      </c>
      <c r="AM112" s="92"/>
      <c r="AN112" s="92"/>
      <c r="AO112" s="92"/>
      <c r="AP112" s="92"/>
      <c r="AQ112" s="92"/>
      <c r="AR112" s="92"/>
      <c r="AS112" s="92"/>
    </row>
    <row r="113" spans="1:45" ht="15">
      <c r="A113" s="45">
        <f>AN24</f>
        <v>0</v>
      </c>
      <c r="C113" s="45"/>
      <c r="D113" s="45"/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5"/>
      <c r="X113" s="45"/>
      <c r="Y113" s="45"/>
      <c r="Z113" s="45"/>
      <c r="AA113" s="45"/>
      <c r="AB113" s="45"/>
      <c r="AC113" s="49"/>
      <c r="AD113" s="49"/>
      <c r="AE113" s="49"/>
      <c r="AF113" s="49"/>
      <c r="AG113" s="49"/>
      <c r="AH113" s="49"/>
      <c r="AI113" s="49"/>
      <c r="AJ113" s="49"/>
      <c r="AK113" s="49"/>
      <c r="AL113">
        <v>16</v>
      </c>
      <c r="AM113" s="92"/>
      <c r="AN113" s="92"/>
      <c r="AO113" s="92"/>
      <c r="AP113" s="92"/>
      <c r="AQ113" s="92"/>
      <c r="AR113" s="92"/>
      <c r="AS113" s="92"/>
    </row>
    <row r="114" spans="1:45" ht="15">
      <c r="A114" s="45"/>
      <c r="B114" s="101" t="s">
        <v>55</v>
      </c>
      <c r="C114" s="45">
        <f>HLOOKUP('Revisión Simce'!C8,'Revisión Simce'!$BH$13:$CQ$46,18,TRUE)</f>
        <v>1</v>
      </c>
      <c r="D114" s="45">
        <f>HLOOKUP('Revisión Simce'!D8,'Revisión Simce'!$BH$13:$CQ$46,18,TRUE)</f>
        <v>1</v>
      </c>
      <c r="E114" s="45">
        <f>HLOOKUP('Revisión Simce'!E8,'Revisión Simce'!$BH$13:$CQ$46,18,TRUE)</f>
        <v>1</v>
      </c>
      <c r="F114" s="45" t="e">
        <f>HLOOKUP('Revisión Simce'!F8,'Revisión Simce'!$BH$13:$CQ$46,18,TRUE)</f>
        <v>#N/A</v>
      </c>
      <c r="G114" s="45" t="e">
        <f>HLOOKUP('Revisión Simce'!G8,'Revisión Simce'!$BH$13:$CQ$46,18,TRUE)</f>
        <v>#N/A</v>
      </c>
      <c r="H114" s="45" t="e">
        <f>HLOOKUP('Revisión Simce'!H8,'Revisión Simce'!$BH$13:$CQ$46,18,TRUE)</f>
        <v>#N/A</v>
      </c>
      <c r="I114" s="45" t="e">
        <f>HLOOKUP('Revisión Simce'!I8,'Revisión Simce'!$BH$13:$CQ$46,18,TRUE)</f>
        <v>#N/A</v>
      </c>
      <c r="J114" s="45" t="e">
        <f>HLOOKUP('Revisión Simce'!J8,'Revisión Simce'!$BH$13:$CQ$46,18,TRUE)</f>
        <v>#N/A</v>
      </c>
      <c r="K114" s="45" t="e">
        <f>HLOOKUP('Revisión Simce'!K8,'Revisión Simce'!$BH$13:$CQ$46,18,TRUE)</f>
        <v>#N/A</v>
      </c>
      <c r="L114" s="45" t="e">
        <f>HLOOKUP('Revisión Simce'!L8,'Revisión Simce'!$BH$13:$CQ$46,18,TRUE)</f>
        <v>#N/A</v>
      </c>
      <c r="M114" s="45" t="e">
        <f>HLOOKUP('Revisión Simce'!M8,'Revisión Simce'!$BH$13:$CQ$46,18,TRUE)</f>
        <v>#N/A</v>
      </c>
      <c r="N114" s="45" t="e">
        <f>HLOOKUP('Revisión Simce'!N8,'Revisión Simce'!$BH$13:$CQ$46,18,TRUE)</f>
        <v>#N/A</v>
      </c>
      <c r="O114" s="45" t="e">
        <f>HLOOKUP('Revisión Simce'!O8,'Revisión Simce'!$BH$13:$CQ$46,18,TRUE)</f>
        <v>#N/A</v>
      </c>
      <c r="P114" s="45" t="e">
        <f>HLOOKUP('Revisión Simce'!P8,'Revisión Simce'!$BH$13:$CQ$46,18,TRUE)</f>
        <v>#N/A</v>
      </c>
      <c r="Q114" s="45" t="e">
        <f>HLOOKUP('Revisión Simce'!Q8,'Revisión Simce'!$BH$13:$CQ$46,18,TRUE)</f>
        <v>#N/A</v>
      </c>
      <c r="R114" s="45" t="e">
        <f>HLOOKUP('Revisión Simce'!R8,'Revisión Simce'!$BH$13:$CQ$46,18,TRUE)</f>
        <v>#N/A</v>
      </c>
      <c r="S114" s="45" t="e">
        <f>HLOOKUP('Revisión Simce'!S8,'Revisión Simce'!$BH$13:$CQ$46,18,TRUE)</f>
        <v>#N/A</v>
      </c>
      <c r="T114" s="45" t="e">
        <f>HLOOKUP('Revisión Simce'!T8,'Revisión Simce'!$BH$13:$CQ$46,18,TRUE)</f>
        <v>#N/A</v>
      </c>
      <c r="U114" s="45" t="e">
        <f>HLOOKUP('Revisión Simce'!U8,'Revisión Simce'!$BH$13:$CQ$46,18,TRUE)</f>
        <v>#N/A</v>
      </c>
      <c r="V114" s="45" t="e">
        <f>HLOOKUP('Revisión Simce'!V8,'Revisión Simce'!$BH$13:$CQ$46,18,TRUE)</f>
        <v>#N/A</v>
      </c>
      <c r="W114" s="45" t="e">
        <f>HLOOKUP('Revisión Simce'!W8,'Revisión Simce'!$BH$13:$CQ$46,18,TRUE)</f>
        <v>#N/A</v>
      </c>
      <c r="X114" s="45" t="e">
        <f>HLOOKUP('Revisión Simce'!X8,'Revisión Simce'!$BH$13:$CQ$46,18,TRUE)</f>
        <v>#N/A</v>
      </c>
      <c r="Y114" s="45" t="e">
        <f>HLOOKUP('Revisión Simce'!Y8,'Revisión Simce'!$BH$13:$CQ$46,18,TRUE)</f>
        <v>#N/A</v>
      </c>
      <c r="Z114" s="45"/>
      <c r="AA114" s="45"/>
      <c r="AB114" s="45"/>
      <c r="AC114" s="49">
        <f>COUNT(C114:Z114)</f>
        <v>3</v>
      </c>
      <c r="AD114" s="49"/>
      <c r="AE114" s="49"/>
      <c r="AF114" s="49"/>
      <c r="AG114" s="49">
        <f t="shared" si="3"/>
        <v>0</v>
      </c>
      <c r="AH114" s="49"/>
      <c r="AI114" s="49"/>
      <c r="AJ114" s="49"/>
      <c r="AK114" s="49">
        <f t="shared" si="2"/>
        <v>3</v>
      </c>
      <c r="AP114" s="92"/>
      <c r="AQ114" s="92"/>
      <c r="AR114" s="92"/>
      <c r="AS114" s="92"/>
    </row>
    <row r="115" spans="1:45" ht="15">
      <c r="A115" s="45"/>
      <c r="B115" s="101" t="s">
        <v>56</v>
      </c>
      <c r="C115" s="45">
        <f>HLOOKUP('Revisión Simce'!C9,'Revisión Simce'!$BH$13:$CQ$46,18,TRUE)</f>
        <v>0</v>
      </c>
      <c r="D115" s="45">
        <f>HLOOKUP('Revisión Simce'!D9,'Revisión Simce'!$BH$13:$CQ$46,18,TRUE)</f>
        <v>0</v>
      </c>
      <c r="E115" s="45">
        <f>HLOOKUP('Revisión Simce'!E9,'Revisión Simce'!$BH$13:$CQ$46,18,TRUE)</f>
        <v>0</v>
      </c>
      <c r="F115" s="45">
        <f>HLOOKUP('Revisión Simce'!F9,'Revisión Simce'!$BH$13:$CQ$46,18,TRUE)</f>
        <v>0</v>
      </c>
      <c r="G115" s="45">
        <f>HLOOKUP('Revisión Simce'!G9,'Revisión Simce'!$BH$13:$CQ$46,18,TRUE)</f>
        <v>1</v>
      </c>
      <c r="H115" s="45">
        <f>HLOOKUP('Revisión Simce'!H9,'Revisión Simce'!$BH$13:$CQ$46,18,TRUE)</f>
        <v>0</v>
      </c>
      <c r="I115" s="45" t="e">
        <f>HLOOKUP('Revisión Simce'!I9,'Revisión Simce'!$BH$13:$CQ$46,18,TRUE)</f>
        <v>#N/A</v>
      </c>
      <c r="J115" s="45" t="e">
        <f>HLOOKUP('Revisión Simce'!J9,'Revisión Simce'!$BH$13:$CQ$46,18,TRUE)</f>
        <v>#N/A</v>
      </c>
      <c r="K115" s="45" t="e">
        <f>HLOOKUP('Revisión Simce'!K9,'Revisión Simce'!$BH$13:$CQ$46,18,TRUE)</f>
        <v>#N/A</v>
      </c>
      <c r="L115" s="45" t="e">
        <f>HLOOKUP('Revisión Simce'!L9,'Revisión Simce'!$BH$13:$CQ$46,18,TRUE)</f>
        <v>#N/A</v>
      </c>
      <c r="M115" s="45" t="e">
        <f>HLOOKUP('Revisión Simce'!M9,'Revisión Simce'!$BH$13:$CQ$46,18,TRUE)</f>
        <v>#N/A</v>
      </c>
      <c r="N115" s="45" t="e">
        <f>HLOOKUP('Revisión Simce'!N9,'Revisión Simce'!$BH$13:$CQ$46,18,TRUE)</f>
        <v>#N/A</v>
      </c>
      <c r="O115" s="45" t="e">
        <f>HLOOKUP('Revisión Simce'!O9,'Revisión Simce'!$BH$13:$CQ$46,18,TRUE)</f>
        <v>#N/A</v>
      </c>
      <c r="P115" s="45" t="e">
        <f>HLOOKUP('Revisión Simce'!P9,'Revisión Simce'!$BH$13:$CQ$46,18,TRUE)</f>
        <v>#N/A</v>
      </c>
      <c r="Q115" s="45" t="e">
        <f>HLOOKUP('Revisión Simce'!Q9,'Revisión Simce'!$BH$13:$CQ$46,18,TRUE)</f>
        <v>#N/A</v>
      </c>
      <c r="R115" s="45" t="e">
        <f>HLOOKUP('Revisión Simce'!R9,'Revisión Simce'!$BH$13:$CQ$46,18,TRUE)</f>
        <v>#N/A</v>
      </c>
      <c r="S115" s="45" t="e">
        <f>HLOOKUP('Revisión Simce'!S9,'Revisión Simce'!$BH$13:$CQ$46,18,TRUE)</f>
        <v>#N/A</v>
      </c>
      <c r="T115" s="45" t="e">
        <f>HLOOKUP('Revisión Simce'!T9,'Revisión Simce'!$BH$13:$CQ$46,18,TRUE)</f>
        <v>#N/A</v>
      </c>
      <c r="U115" s="45" t="e">
        <f>HLOOKUP('Revisión Simce'!U9,'Revisión Simce'!$BH$13:$CQ$46,18,TRUE)</f>
        <v>#N/A</v>
      </c>
      <c r="V115" s="45" t="e">
        <f>HLOOKUP('Revisión Simce'!V9,'Revisión Simce'!$BH$13:$CQ$46,18,TRUE)</f>
        <v>#N/A</v>
      </c>
      <c r="W115" s="45" t="e">
        <f>HLOOKUP('Revisión Simce'!W9,'Revisión Simce'!$BH$13:$CQ$46,18,TRUE)</f>
        <v>#N/A</v>
      </c>
      <c r="X115" s="45" t="e">
        <f>HLOOKUP('Revisión Simce'!X9,'Revisión Simce'!$BH$13:$CQ$46,18,TRUE)</f>
        <v>#N/A</v>
      </c>
      <c r="Y115" s="45" t="e">
        <f>HLOOKUP('Revisión Simce'!Y9,'Revisión Simce'!$BH$13:$CQ$46,18,TRUE)</f>
        <v>#N/A</v>
      </c>
      <c r="Z115" s="45"/>
      <c r="AA115" s="45"/>
      <c r="AB115" s="45"/>
      <c r="AC115" s="49">
        <f>COUNT(C115:Z115)</f>
        <v>6</v>
      </c>
      <c r="AD115" s="49"/>
      <c r="AE115" s="49"/>
      <c r="AF115" s="49"/>
      <c r="AG115" s="49">
        <f t="shared" si="3"/>
        <v>5</v>
      </c>
      <c r="AH115" s="49"/>
      <c r="AI115" s="49"/>
      <c r="AJ115" s="49"/>
      <c r="AK115" s="49">
        <f t="shared" si="2"/>
        <v>1</v>
      </c>
      <c r="AP115" s="92"/>
      <c r="AQ115" s="92"/>
      <c r="AR115" s="92"/>
      <c r="AS115" s="92"/>
    </row>
    <row r="116" spans="1:45" ht="15">
      <c r="A116" s="45"/>
      <c r="B116" s="101" t="s">
        <v>57</v>
      </c>
      <c r="C116" s="45">
        <f>HLOOKUP('Revisión Simce'!C10,'Revisión Simce'!$BH$13:$CQ$46,18,TRUE)</f>
        <v>1</v>
      </c>
      <c r="D116" s="45">
        <f>HLOOKUP('Revisión Simce'!D10,'Revisión Simce'!$BH$13:$CQ$46,18,TRUE)</f>
        <v>1</v>
      </c>
      <c r="E116" s="45">
        <f>HLOOKUP('Revisión Simce'!E10,'Revisión Simce'!$BH$13:$CQ$46,18,TRUE)</f>
        <v>0</v>
      </c>
      <c r="F116" s="45">
        <f>HLOOKUP('Revisión Simce'!F10,'Revisión Simce'!$BH$13:$CQ$46,18,TRUE)</f>
        <v>1</v>
      </c>
      <c r="G116" s="45">
        <f>HLOOKUP('Revisión Simce'!G10,'Revisión Simce'!$BH$13:$CQ$46,18,TRUE)</f>
        <v>1</v>
      </c>
      <c r="H116" s="45">
        <f>HLOOKUP('Revisión Simce'!H10,'Revisión Simce'!$BH$13:$CQ$46,18,TRUE)</f>
        <v>0</v>
      </c>
      <c r="I116" s="45">
        <f>HLOOKUP('Revisión Simce'!I10,'Revisión Simce'!$BH$13:$CQ$46,18,TRUE)</f>
        <v>0</v>
      </c>
      <c r="J116" s="45" t="e">
        <f>HLOOKUP('Revisión Simce'!J10,'Revisión Simce'!$BH$13:$CQ$46,18,TRUE)</f>
        <v>#N/A</v>
      </c>
      <c r="K116" s="45" t="e">
        <f>HLOOKUP('Revisión Simce'!K10,'Revisión Simce'!$BH$13:$CQ$46,18,TRUE)</f>
        <v>#N/A</v>
      </c>
      <c r="L116" s="45" t="e">
        <f>HLOOKUP('Revisión Simce'!L10,'Revisión Simce'!$BH$13:$CQ$46,18,TRUE)</f>
        <v>#N/A</v>
      </c>
      <c r="M116" s="45" t="e">
        <f>HLOOKUP('Revisión Simce'!M10,'Revisión Simce'!$BH$13:$CQ$46,18,TRUE)</f>
        <v>#N/A</v>
      </c>
      <c r="N116" s="45" t="e">
        <f>HLOOKUP('Revisión Simce'!N10,'Revisión Simce'!$BH$13:$CQ$46,18,TRUE)</f>
        <v>#N/A</v>
      </c>
      <c r="O116" s="45" t="e">
        <f>HLOOKUP('Revisión Simce'!O10,'Revisión Simce'!$BH$13:$CQ$46,18,TRUE)</f>
        <v>#N/A</v>
      </c>
      <c r="P116" s="45" t="e">
        <f>HLOOKUP('Revisión Simce'!P10,'Revisión Simce'!$BH$13:$CQ$46,18,TRUE)</f>
        <v>#N/A</v>
      </c>
      <c r="Q116" s="45" t="e">
        <f>HLOOKUP('Revisión Simce'!Q10,'Revisión Simce'!$BH$13:$CQ$46,18,TRUE)</f>
        <v>#N/A</v>
      </c>
      <c r="R116" s="45" t="e">
        <f>HLOOKUP('Revisión Simce'!R10,'Revisión Simce'!$BH$13:$CQ$46,18,TRUE)</f>
        <v>#N/A</v>
      </c>
      <c r="S116" s="45" t="e">
        <f>HLOOKUP('Revisión Simce'!S10,'Revisión Simce'!$BH$13:$CQ$46,18,TRUE)</f>
        <v>#N/A</v>
      </c>
      <c r="T116" s="45" t="e">
        <f>HLOOKUP('Revisión Simce'!T10,'Revisión Simce'!$BH$13:$CQ$46,18,TRUE)</f>
        <v>#N/A</v>
      </c>
      <c r="U116" s="45" t="e">
        <f>HLOOKUP('Revisión Simce'!U10,'Revisión Simce'!$BH$13:$CQ$46,18,TRUE)</f>
        <v>#N/A</v>
      </c>
      <c r="V116" s="45" t="e">
        <f>HLOOKUP('Revisión Simce'!V10,'Revisión Simce'!$BH$13:$CQ$46,18,TRUE)</f>
        <v>#N/A</v>
      </c>
      <c r="W116" s="45" t="e">
        <f>HLOOKUP('Revisión Simce'!W10,'Revisión Simce'!$BH$13:$CQ$46,18,TRUE)</f>
        <v>#N/A</v>
      </c>
      <c r="X116" s="45" t="e">
        <f>HLOOKUP('Revisión Simce'!X10,'Revisión Simce'!$BH$13:$CQ$46,18,TRUE)</f>
        <v>#N/A</v>
      </c>
      <c r="Y116" s="45" t="e">
        <f>HLOOKUP('Revisión Simce'!Y10,'Revisión Simce'!$BH$13:$CQ$46,18,TRUE)</f>
        <v>#N/A</v>
      </c>
      <c r="Z116" s="45"/>
      <c r="AA116" s="45"/>
      <c r="AB116" s="45"/>
      <c r="AC116" s="49">
        <f>COUNT(C116:Z116)</f>
        <v>7</v>
      </c>
      <c r="AD116" s="49"/>
      <c r="AE116" s="49"/>
      <c r="AF116" s="49"/>
      <c r="AG116" s="49">
        <f t="shared" si="3"/>
        <v>3</v>
      </c>
      <c r="AH116" s="49"/>
      <c r="AI116" s="49"/>
      <c r="AJ116" s="49"/>
      <c r="AK116" s="49">
        <f t="shared" si="2"/>
        <v>4</v>
      </c>
      <c r="AP116" s="92"/>
      <c r="AQ116" s="92"/>
      <c r="AR116" s="92"/>
      <c r="AS116" s="92"/>
    </row>
    <row r="117" spans="1:45" ht="15">
      <c r="A117" s="45"/>
      <c r="B117" s="101" t="s">
        <v>58</v>
      </c>
      <c r="C117" s="45">
        <f>HLOOKUP('Revisión Simce'!C11,'Revisión Simce'!$BH$13:$CQ$46,18,TRUE)</f>
        <v>1</v>
      </c>
      <c r="D117" s="45">
        <f>HLOOKUP('Revisión Simce'!D11,'Revisión Simce'!$BH$13:$CQ$46,18,TRUE)</f>
        <v>1</v>
      </c>
      <c r="E117" s="45">
        <f>HLOOKUP('Revisión Simce'!E11,'Revisión Simce'!$BH$13:$CQ$46,18,TRUE)</f>
        <v>1</v>
      </c>
      <c r="F117" s="45">
        <f>HLOOKUP('Revisión Simce'!F11,'Revisión Simce'!$BH$13:$CQ$46,18,TRUE)</f>
        <v>1</v>
      </c>
      <c r="G117" s="45">
        <f>HLOOKUP('Revisión Simce'!G11,'Revisión Simce'!$BH$13:$CQ$46,18,TRUE)</f>
        <v>1</v>
      </c>
      <c r="H117" s="45">
        <f>HLOOKUP('Revisión Simce'!H11,'Revisión Simce'!$BH$13:$CQ$46,18,TRUE)</f>
        <v>1</v>
      </c>
      <c r="I117" s="45">
        <f>HLOOKUP('Revisión Simce'!I11,'Revisión Simce'!$BH$13:$CQ$46,18,TRUE)</f>
        <v>1</v>
      </c>
      <c r="J117" s="45">
        <f>HLOOKUP('Revisión Simce'!J11,'Revisión Simce'!$BH$13:$CQ$46,18,TRUE)</f>
        <v>0</v>
      </c>
      <c r="K117" s="45">
        <f>HLOOKUP('Revisión Simce'!K11,'Revisión Simce'!$BH$13:$CQ$46,18,TRUE)</f>
        <v>1</v>
      </c>
      <c r="L117" s="45" t="e">
        <f>HLOOKUP('Revisión Simce'!L11,'Revisión Simce'!$BH$13:$CQ$46,18,TRUE)</f>
        <v>#N/A</v>
      </c>
      <c r="M117" s="45" t="e">
        <f>HLOOKUP('Revisión Simce'!M11,'Revisión Simce'!$BH$13:$CQ$46,18,TRUE)</f>
        <v>#N/A</v>
      </c>
      <c r="N117" s="45" t="e">
        <f>HLOOKUP('Revisión Simce'!N11,'Revisión Simce'!$BH$13:$CQ$46,18,TRUE)</f>
        <v>#N/A</v>
      </c>
      <c r="O117" s="45" t="e">
        <f>HLOOKUP('Revisión Simce'!O11,'Revisión Simce'!$BH$13:$CQ$46,18,TRUE)</f>
        <v>#N/A</v>
      </c>
      <c r="P117" s="45" t="e">
        <f>HLOOKUP('Revisión Simce'!P11,'Revisión Simce'!$BH$13:$CQ$46,18,TRUE)</f>
        <v>#N/A</v>
      </c>
      <c r="Q117" s="45" t="e">
        <f>HLOOKUP('Revisión Simce'!Q11,'Revisión Simce'!$BH$13:$CQ$46,18,TRUE)</f>
        <v>#N/A</v>
      </c>
      <c r="R117" s="45" t="e">
        <f>HLOOKUP('Revisión Simce'!R11,'Revisión Simce'!$BH$13:$CQ$46,18,TRUE)</f>
        <v>#N/A</v>
      </c>
      <c r="S117" s="45" t="e">
        <f>HLOOKUP('Revisión Simce'!S11,'Revisión Simce'!$BH$13:$CQ$46,18,TRUE)</f>
        <v>#N/A</v>
      </c>
      <c r="T117" s="45" t="e">
        <f>HLOOKUP('Revisión Simce'!T11,'Revisión Simce'!$BH$13:$CQ$46,18,TRUE)</f>
        <v>#N/A</v>
      </c>
      <c r="U117" s="45" t="e">
        <f>HLOOKUP('Revisión Simce'!U11,'Revisión Simce'!$BH$13:$CQ$46,18,TRUE)</f>
        <v>#N/A</v>
      </c>
      <c r="V117" s="45" t="e">
        <f>HLOOKUP('Revisión Simce'!V11,'Revisión Simce'!$BH$13:$CQ$46,18,TRUE)</f>
        <v>#N/A</v>
      </c>
      <c r="W117" s="45" t="e">
        <f>HLOOKUP('Revisión Simce'!W11,'Revisión Simce'!$BH$13:$CQ$46,18,TRUE)</f>
        <v>#N/A</v>
      </c>
      <c r="X117" s="45" t="e">
        <f>HLOOKUP('Revisión Simce'!X11,'Revisión Simce'!$BH$13:$CQ$46,18,TRUE)</f>
        <v>#N/A</v>
      </c>
      <c r="Y117" s="45" t="e">
        <f>HLOOKUP('Revisión Simce'!Y11,'Revisión Simce'!$BH$13:$CQ$46,18,TRUE)</f>
        <v>#N/A</v>
      </c>
      <c r="Z117" s="45"/>
      <c r="AA117" s="45"/>
      <c r="AB117" s="45"/>
      <c r="AC117" s="49">
        <f>COUNT(C117:Z117)</f>
        <v>9</v>
      </c>
      <c r="AD117" s="49"/>
      <c r="AE117" s="49"/>
      <c r="AF117" s="49"/>
      <c r="AG117" s="49">
        <f t="shared" si="3"/>
        <v>1</v>
      </c>
      <c r="AH117" s="49"/>
      <c r="AI117" s="49"/>
      <c r="AJ117" s="49"/>
      <c r="AK117" s="49">
        <f t="shared" si="2"/>
        <v>8</v>
      </c>
      <c r="AP117" s="92"/>
      <c r="AQ117" s="92"/>
      <c r="AR117" s="92"/>
      <c r="AS117" s="92"/>
    </row>
    <row r="118" spans="1:45" ht="15">
      <c r="A118" s="45"/>
      <c r="B118" s="101"/>
      <c r="C118" s="45">
        <f>HLOOKUP('Revisión Simce'!C12,'Revisión Simce'!$BH$13:$CQ$46,18,TRUE)</f>
        <v>0</v>
      </c>
      <c r="D118" s="45">
        <f>HLOOKUP('Revisión Simce'!D12,'Revisión Simce'!$BH$13:$CQ$46,18,TRUE)</f>
        <v>0</v>
      </c>
      <c r="E118" s="45">
        <f>HLOOKUP('Revisión Simce'!E12,'Revisión Simce'!$BH$13:$CQ$46,18,TRUE)</f>
        <v>0</v>
      </c>
      <c r="F118" s="45">
        <f>HLOOKUP('Revisión Simce'!F12,'Revisión Simce'!$BH$13:$CQ$46,18,TRUE)</f>
        <v>1</v>
      </c>
      <c r="G118" s="45">
        <f>HLOOKUP('Revisión Simce'!G12,'Revisión Simce'!$BH$13:$CQ$46,18,TRUE)</f>
        <v>1</v>
      </c>
      <c r="H118" s="45" t="e">
        <f>HLOOKUP('Revisión Simce'!H12,'Revisión Simce'!$BH$13:$CQ$46,18,TRUE)</f>
        <v>#N/A</v>
      </c>
      <c r="I118" s="45" t="e">
        <f>HLOOKUP('Revisión Simce'!I12,'Revisión Simce'!$BH$13:$CQ$46,18,TRUE)</f>
        <v>#N/A</v>
      </c>
      <c r="J118" s="45" t="e">
        <f>HLOOKUP('Revisión Simce'!J12,'Revisión Simce'!$BH$13:$CQ$46,18,TRUE)</f>
        <v>#N/A</v>
      </c>
      <c r="K118" s="45" t="e">
        <f>HLOOKUP('Revisión Simce'!K12,'Revisión Simce'!$BH$13:$CQ$46,18,TRUE)</f>
        <v>#N/A</v>
      </c>
      <c r="L118" s="45" t="e">
        <f>HLOOKUP('Revisión Simce'!L12,'Revisión Simce'!$BH$13:$CQ$46,18,TRUE)</f>
        <v>#N/A</v>
      </c>
      <c r="M118" s="45" t="e">
        <f>HLOOKUP('Revisión Simce'!M12,'Revisión Simce'!$BH$13:$CQ$46,18,TRUE)</f>
        <v>#N/A</v>
      </c>
      <c r="N118" s="45" t="e">
        <f>HLOOKUP('Revisión Simce'!N12,'Revisión Simce'!$BH$13:$CQ$46,18,TRUE)</f>
        <v>#N/A</v>
      </c>
      <c r="O118" s="45" t="e">
        <f>HLOOKUP('Revisión Simce'!O12,'Revisión Simce'!$BH$13:$CQ$46,18,TRUE)</f>
        <v>#N/A</v>
      </c>
      <c r="P118" s="45" t="e">
        <f>HLOOKUP('Revisión Simce'!P12,'Revisión Simce'!$BH$13:$CQ$46,18,TRUE)</f>
        <v>#N/A</v>
      </c>
      <c r="Q118" s="45" t="e">
        <f>HLOOKUP('Revisión Simce'!Q12,'Revisión Simce'!$BH$13:$CQ$46,18,TRUE)</f>
        <v>#N/A</v>
      </c>
      <c r="R118" s="45" t="e">
        <f>HLOOKUP('Revisión Simce'!R12,'Revisión Simce'!$BH$13:$CQ$46,18,TRUE)</f>
        <v>#N/A</v>
      </c>
      <c r="S118" s="45" t="e">
        <f>HLOOKUP('Revisión Simce'!S12,'Revisión Simce'!$BH$13:$CQ$46,18,TRUE)</f>
        <v>#N/A</v>
      </c>
      <c r="T118" s="45" t="e">
        <f>HLOOKUP('Revisión Simce'!T12,'Revisión Simce'!$BH$13:$CQ$46,18,TRUE)</f>
        <v>#N/A</v>
      </c>
      <c r="U118" s="45" t="e">
        <f>HLOOKUP('Revisión Simce'!U12,'Revisión Simce'!$BH$13:$CQ$46,18,TRUE)</f>
        <v>#N/A</v>
      </c>
      <c r="V118" s="45" t="e">
        <f>HLOOKUP('Revisión Simce'!V12,'Revisión Simce'!$BH$13:$CQ$46,18,TRUE)</f>
        <v>#N/A</v>
      </c>
      <c r="W118" s="45" t="e">
        <f>HLOOKUP('Revisión Simce'!W12,'Revisión Simce'!$BH$13:$CQ$46,18,TRUE)</f>
        <v>#N/A</v>
      </c>
      <c r="X118" s="45" t="e">
        <f>HLOOKUP('Revisión Simce'!X12,'Revisión Simce'!$BH$13:$CQ$46,18,TRUE)</f>
        <v>#N/A</v>
      </c>
      <c r="Y118" s="45" t="e">
        <f>HLOOKUP('Revisión Simce'!Y12,'Revisión Simce'!$BH$13:$CQ$46,18,TRUE)</f>
        <v>#N/A</v>
      </c>
      <c r="Z118" s="45"/>
      <c r="AA118" s="45"/>
      <c r="AB118" s="45"/>
      <c r="AC118" s="49">
        <f>COUNT(C118:Z118)</f>
        <v>5</v>
      </c>
      <c r="AD118" s="49"/>
      <c r="AE118" s="49"/>
      <c r="AF118" s="49"/>
      <c r="AG118" s="49">
        <f>COUNTIF(C118:Y118,"=0")</f>
        <v>3</v>
      </c>
      <c r="AH118" s="49"/>
      <c r="AI118" s="49"/>
      <c r="AJ118" s="49"/>
      <c r="AK118" s="49">
        <f>AC118-AG118</f>
        <v>2</v>
      </c>
      <c r="AP118" s="92"/>
      <c r="AQ118" s="92"/>
      <c r="AR118" s="92"/>
      <c r="AS118" s="92"/>
    </row>
    <row r="119" spans="1:45" ht="15.75" thickBot="1">
      <c r="A119" s="89"/>
      <c r="B119" s="99" t="s">
        <v>59</v>
      </c>
      <c r="C119" s="100"/>
      <c r="D119" s="100"/>
      <c r="E119" s="100"/>
      <c r="F119" s="100"/>
      <c r="G119" s="100"/>
      <c r="H119" s="100"/>
      <c r="I119" s="100"/>
      <c r="J119" s="100"/>
      <c r="K119" s="100"/>
      <c r="L119" s="100"/>
      <c r="M119" s="100"/>
      <c r="N119" s="100"/>
      <c r="O119" s="100"/>
      <c r="P119" s="100"/>
      <c r="Q119" s="100"/>
      <c r="R119" s="100"/>
      <c r="S119" s="100"/>
      <c r="T119" s="100"/>
      <c r="U119" s="100"/>
      <c r="V119" s="100"/>
      <c r="W119" s="100"/>
      <c r="X119" s="100"/>
      <c r="Y119" s="100"/>
      <c r="Z119" s="100"/>
      <c r="AA119" s="100"/>
      <c r="AB119" s="100"/>
      <c r="AC119" s="100">
        <f>SUM(AC114:AC117)</f>
        <v>25</v>
      </c>
      <c r="AD119" s="100">
        <f>SUM(AD114:AD117)</f>
        <v>0</v>
      </c>
      <c r="AE119" s="100">
        <f>SUM(AE114:AE117)</f>
        <v>0</v>
      </c>
      <c r="AF119" s="100">
        <f>SUM(AF114:AF117)</f>
        <v>0</v>
      </c>
      <c r="AG119" s="100">
        <f>SUM(AG114:AG117)</f>
        <v>9</v>
      </c>
      <c r="AH119" s="100"/>
      <c r="AI119" s="100"/>
      <c r="AJ119" s="100"/>
      <c r="AK119" s="100">
        <f>SUM(AK114:AK117)</f>
        <v>16</v>
      </c>
      <c r="AP119" s="92"/>
      <c r="AQ119" s="92"/>
      <c r="AR119" s="92"/>
      <c r="AS119" s="92"/>
    </row>
    <row r="120" spans="1:45" ht="15">
      <c r="A120" s="15">
        <f>AN25</f>
        <v>0</v>
      </c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06"/>
      <c r="AD120" s="106"/>
      <c r="AE120" s="106"/>
      <c r="AF120" s="106"/>
      <c r="AG120" s="106"/>
      <c r="AH120" s="106"/>
      <c r="AI120" s="106"/>
      <c r="AJ120" s="106"/>
      <c r="AK120" s="106"/>
      <c r="AL120">
        <v>17</v>
      </c>
      <c r="AP120" s="92"/>
      <c r="AQ120" s="92"/>
      <c r="AR120" s="92"/>
      <c r="AS120" s="92"/>
    </row>
    <row r="121" spans="1:45" ht="15">
      <c r="A121" s="15"/>
      <c r="B121" s="85" t="s">
        <v>55</v>
      </c>
      <c r="C121" s="15">
        <f>HLOOKUP('Revisión Simce'!C8,'Revisión Simce'!$BH$13:$CQ$46,19,TRUE)</f>
        <v>1</v>
      </c>
      <c r="D121" s="15">
        <f>HLOOKUP('Revisión Simce'!D8,'Revisión Simce'!$BH$13:$CQ$46,19,TRUE)</f>
        <v>1</v>
      </c>
      <c r="E121" s="15">
        <f>HLOOKUP('Revisión Simce'!E8,'Revisión Simce'!$BH$13:$CQ$46,19,TRUE)</f>
        <v>1</v>
      </c>
      <c r="F121" s="15" t="e">
        <f>HLOOKUP('Revisión Simce'!F8,'Revisión Simce'!$BH$13:$CQ$46,19,TRUE)</f>
        <v>#N/A</v>
      </c>
      <c r="G121" s="15" t="e">
        <f>HLOOKUP('Revisión Simce'!G8,'Revisión Simce'!$BH$13:$CQ$46,19,TRUE)</f>
        <v>#N/A</v>
      </c>
      <c r="H121" s="15" t="e">
        <f>HLOOKUP('Revisión Simce'!H8,'Revisión Simce'!$BH$13:$CQ$46,19,TRUE)</f>
        <v>#N/A</v>
      </c>
      <c r="I121" s="15" t="e">
        <f>HLOOKUP('Revisión Simce'!I8,'Revisión Simce'!$BH$13:$CQ$46,19,TRUE)</f>
        <v>#N/A</v>
      </c>
      <c r="J121" s="15" t="e">
        <f>HLOOKUP('Revisión Simce'!J8,'Revisión Simce'!$BH$13:$CQ$46,19,TRUE)</f>
        <v>#N/A</v>
      </c>
      <c r="K121" s="15" t="e">
        <f>HLOOKUP('Revisión Simce'!K8,'Revisión Simce'!$BH$13:$CQ$46,19,TRUE)</f>
        <v>#N/A</v>
      </c>
      <c r="L121" s="15" t="e">
        <f>HLOOKUP('Revisión Simce'!L8,'Revisión Simce'!$BH$13:$CQ$46,19,TRUE)</f>
        <v>#N/A</v>
      </c>
      <c r="M121" s="15" t="e">
        <f>HLOOKUP('Revisión Simce'!M8,'Revisión Simce'!$BH$13:$CQ$46,19,TRUE)</f>
        <v>#N/A</v>
      </c>
      <c r="N121" s="15" t="e">
        <f>HLOOKUP('Revisión Simce'!N8,'Revisión Simce'!$BH$13:$CQ$46,19,TRUE)</f>
        <v>#N/A</v>
      </c>
      <c r="O121" s="15" t="e">
        <f>HLOOKUP('Revisión Simce'!O8,'Revisión Simce'!$BH$13:$CQ$46,19,TRUE)</f>
        <v>#N/A</v>
      </c>
      <c r="P121" s="15" t="e">
        <f>HLOOKUP('Revisión Simce'!P8,'Revisión Simce'!$BH$13:$CQ$46,19,TRUE)</f>
        <v>#N/A</v>
      </c>
      <c r="Q121" s="15" t="e">
        <f>HLOOKUP('Revisión Simce'!Q8,'Revisión Simce'!$BH$13:$CQ$46,19,TRUE)</f>
        <v>#N/A</v>
      </c>
      <c r="R121" s="15" t="e">
        <f>HLOOKUP('Revisión Simce'!R8,'Revisión Simce'!$BH$13:$CQ$46,19,TRUE)</f>
        <v>#N/A</v>
      </c>
      <c r="S121" s="15" t="e">
        <f>HLOOKUP('Revisión Simce'!S8,'Revisión Simce'!$BH$13:$CQ$46,19,TRUE)</f>
        <v>#N/A</v>
      </c>
      <c r="T121" s="15" t="e">
        <f>HLOOKUP('Revisión Simce'!T8,'Revisión Simce'!$BH$13:$CQ$46,19,TRUE)</f>
        <v>#N/A</v>
      </c>
      <c r="U121" s="15" t="e">
        <f>HLOOKUP('Revisión Simce'!U8,'Revisión Simce'!$BH$13:$CQ$46,19,TRUE)</f>
        <v>#N/A</v>
      </c>
      <c r="V121" s="15" t="e">
        <f>HLOOKUP('Revisión Simce'!V8,'Revisión Simce'!$BH$13:$CQ$46,19,TRUE)</f>
        <v>#N/A</v>
      </c>
      <c r="W121" s="15" t="e">
        <f>HLOOKUP('Revisión Simce'!W8,'Revisión Simce'!$BH$13:$CQ$46,19,TRUE)</f>
        <v>#N/A</v>
      </c>
      <c r="X121" s="15" t="e">
        <f>HLOOKUP('Revisión Simce'!X8,'Revisión Simce'!$BH$13:$CQ$46,19,TRUE)</f>
        <v>#N/A</v>
      </c>
      <c r="Y121" s="15" t="e">
        <f>HLOOKUP('Revisión Simce'!Y8,'Revisión Simce'!$BH$13:$CQ$46,19,TRUE)</f>
        <v>#N/A</v>
      </c>
      <c r="Z121" s="15"/>
      <c r="AA121" s="15"/>
      <c r="AB121" s="15"/>
      <c r="AC121" s="106">
        <f>COUNT(C121:Z121)</f>
        <v>3</v>
      </c>
      <c r="AD121" s="106"/>
      <c r="AE121" s="106"/>
      <c r="AF121" s="106"/>
      <c r="AG121" s="106">
        <f t="shared" si="3"/>
        <v>0</v>
      </c>
      <c r="AH121" s="106"/>
      <c r="AI121" s="106"/>
      <c r="AJ121" s="106"/>
      <c r="AK121" s="106">
        <f t="shared" si="2"/>
        <v>3</v>
      </c>
      <c r="AP121" s="92"/>
      <c r="AQ121" s="92"/>
      <c r="AR121" s="92"/>
      <c r="AS121" s="92"/>
    </row>
    <row r="122" spans="1:45" ht="15">
      <c r="A122" s="15"/>
      <c r="B122" s="85" t="s">
        <v>56</v>
      </c>
      <c r="C122" s="15">
        <f>HLOOKUP('Revisión Simce'!C9,'Revisión Simce'!$BH$13:$CQ$46,19,TRUE)</f>
        <v>0</v>
      </c>
      <c r="D122" s="15">
        <f>HLOOKUP('Revisión Simce'!D9,'Revisión Simce'!$BH$13:$CQ$46,19,TRUE)</f>
        <v>0</v>
      </c>
      <c r="E122" s="15">
        <f>HLOOKUP('Revisión Simce'!E9,'Revisión Simce'!$BH$13:$CQ$46,19,TRUE)</f>
        <v>0</v>
      </c>
      <c r="F122" s="15">
        <f>HLOOKUP('Revisión Simce'!F9,'Revisión Simce'!$BH$13:$CQ$46,19,TRUE)</f>
        <v>1</v>
      </c>
      <c r="G122" s="15">
        <f>HLOOKUP('Revisión Simce'!G9,'Revisión Simce'!$BH$13:$CQ$46,19,TRUE)</f>
        <v>1</v>
      </c>
      <c r="H122" s="15">
        <f>HLOOKUP('Revisión Simce'!H9,'Revisión Simce'!$BH$13:$CQ$46,19,TRUE)</f>
        <v>1</v>
      </c>
      <c r="I122" s="15" t="e">
        <f>HLOOKUP('Revisión Simce'!I9,'Revisión Simce'!$BH$13:$CQ$46,19,TRUE)</f>
        <v>#N/A</v>
      </c>
      <c r="J122" s="15" t="e">
        <f>HLOOKUP('Revisión Simce'!J9,'Revisión Simce'!$BH$13:$CQ$46,19,TRUE)</f>
        <v>#N/A</v>
      </c>
      <c r="K122" s="15" t="e">
        <f>HLOOKUP('Revisión Simce'!K9,'Revisión Simce'!$BH$13:$CQ$46,19,TRUE)</f>
        <v>#N/A</v>
      </c>
      <c r="L122" s="15" t="e">
        <f>HLOOKUP('Revisión Simce'!L9,'Revisión Simce'!$BH$13:$CQ$46,19,TRUE)</f>
        <v>#N/A</v>
      </c>
      <c r="M122" s="15" t="e">
        <f>HLOOKUP('Revisión Simce'!M9,'Revisión Simce'!$BH$13:$CQ$46,19,TRUE)</f>
        <v>#N/A</v>
      </c>
      <c r="N122" s="15" t="e">
        <f>HLOOKUP('Revisión Simce'!N9,'Revisión Simce'!$BH$13:$CQ$46,19,TRUE)</f>
        <v>#N/A</v>
      </c>
      <c r="O122" s="15" t="e">
        <f>HLOOKUP('Revisión Simce'!O9,'Revisión Simce'!$BH$13:$CQ$46,19,TRUE)</f>
        <v>#N/A</v>
      </c>
      <c r="P122" s="15" t="e">
        <f>HLOOKUP('Revisión Simce'!P9,'Revisión Simce'!$BH$13:$CQ$46,19,TRUE)</f>
        <v>#N/A</v>
      </c>
      <c r="Q122" s="15" t="e">
        <f>HLOOKUP('Revisión Simce'!Q9,'Revisión Simce'!$BH$13:$CQ$46,19,TRUE)</f>
        <v>#N/A</v>
      </c>
      <c r="R122" s="15" t="e">
        <f>HLOOKUP('Revisión Simce'!R9,'Revisión Simce'!$BH$13:$CQ$46,19,TRUE)</f>
        <v>#N/A</v>
      </c>
      <c r="S122" s="15" t="e">
        <f>HLOOKUP('Revisión Simce'!S9,'Revisión Simce'!$BH$13:$CQ$46,19,TRUE)</f>
        <v>#N/A</v>
      </c>
      <c r="T122" s="15" t="e">
        <f>HLOOKUP('Revisión Simce'!T9,'Revisión Simce'!$BH$13:$CQ$46,19,TRUE)</f>
        <v>#N/A</v>
      </c>
      <c r="U122" s="15" t="e">
        <f>HLOOKUP('Revisión Simce'!U9,'Revisión Simce'!$BH$13:$CQ$46,19,TRUE)</f>
        <v>#N/A</v>
      </c>
      <c r="V122" s="15" t="e">
        <f>HLOOKUP('Revisión Simce'!V9,'Revisión Simce'!$BH$13:$CQ$46,19,TRUE)</f>
        <v>#N/A</v>
      </c>
      <c r="W122" s="15" t="e">
        <f>HLOOKUP('Revisión Simce'!W9,'Revisión Simce'!$BH$13:$CQ$46,19,TRUE)</f>
        <v>#N/A</v>
      </c>
      <c r="X122" s="15" t="e">
        <f>HLOOKUP('Revisión Simce'!X9,'Revisión Simce'!$BH$13:$CQ$46,19,TRUE)</f>
        <v>#N/A</v>
      </c>
      <c r="Y122" s="15" t="e">
        <f>HLOOKUP('Revisión Simce'!Y9,'Revisión Simce'!$BH$13:$CQ$46,19,TRUE)</f>
        <v>#N/A</v>
      </c>
      <c r="Z122" s="15"/>
      <c r="AA122" s="15"/>
      <c r="AB122" s="15"/>
      <c r="AC122" s="106">
        <f>COUNT(C122:Z122)</f>
        <v>6</v>
      </c>
      <c r="AD122" s="106"/>
      <c r="AE122" s="106"/>
      <c r="AF122" s="106"/>
      <c r="AG122" s="106">
        <f t="shared" si="3"/>
        <v>3</v>
      </c>
      <c r="AH122" s="106"/>
      <c r="AI122" s="106"/>
      <c r="AJ122" s="106"/>
      <c r="AK122" s="106">
        <f t="shared" si="2"/>
        <v>3</v>
      </c>
      <c r="AP122" s="92"/>
      <c r="AQ122" s="92"/>
      <c r="AR122" s="92"/>
      <c r="AS122" s="92"/>
    </row>
    <row r="123" spans="1:45" ht="15">
      <c r="A123" s="15"/>
      <c r="B123" s="85" t="s">
        <v>57</v>
      </c>
      <c r="C123" s="15">
        <f>HLOOKUP('Revisión Simce'!C10,'Revisión Simce'!$BH$13:$CQ$46,19,TRUE)</f>
        <v>1</v>
      </c>
      <c r="D123" s="15">
        <f>HLOOKUP('Revisión Simce'!D10,'Revisión Simce'!$BH$13:$CQ$46,19,TRUE)</f>
        <v>0</v>
      </c>
      <c r="E123" s="15">
        <f>HLOOKUP('Revisión Simce'!E10,'Revisión Simce'!$BH$13:$CQ$46,19,TRUE)</f>
        <v>0</v>
      </c>
      <c r="F123" s="15">
        <f>HLOOKUP('Revisión Simce'!F10,'Revisión Simce'!$BH$13:$CQ$46,19,TRUE)</f>
        <v>0</v>
      </c>
      <c r="G123" s="15">
        <f>HLOOKUP('Revisión Simce'!G10,'Revisión Simce'!$BH$13:$CQ$46,19,TRUE)</f>
        <v>1</v>
      </c>
      <c r="H123" s="15">
        <f>HLOOKUP('Revisión Simce'!H10,'Revisión Simce'!$BH$13:$CQ$46,19,TRUE)</f>
        <v>0</v>
      </c>
      <c r="I123" s="15">
        <f>HLOOKUP('Revisión Simce'!I10,'Revisión Simce'!$BH$13:$CQ$46,19,TRUE)</f>
        <v>1</v>
      </c>
      <c r="J123" s="15" t="e">
        <f>HLOOKUP('Revisión Simce'!J10,'Revisión Simce'!$BH$13:$CQ$46,19,TRUE)</f>
        <v>#N/A</v>
      </c>
      <c r="K123" s="15" t="e">
        <f>HLOOKUP('Revisión Simce'!K10,'Revisión Simce'!$BH$13:$CQ$46,19,TRUE)</f>
        <v>#N/A</v>
      </c>
      <c r="L123" s="15" t="e">
        <f>HLOOKUP('Revisión Simce'!L10,'Revisión Simce'!$BH$13:$CQ$46,19,TRUE)</f>
        <v>#N/A</v>
      </c>
      <c r="M123" s="15" t="e">
        <f>HLOOKUP('Revisión Simce'!M10,'Revisión Simce'!$BH$13:$CQ$46,19,TRUE)</f>
        <v>#N/A</v>
      </c>
      <c r="N123" s="15" t="e">
        <f>HLOOKUP('Revisión Simce'!N10,'Revisión Simce'!$BH$13:$CQ$46,19,TRUE)</f>
        <v>#N/A</v>
      </c>
      <c r="O123" s="15" t="e">
        <f>HLOOKUP('Revisión Simce'!O10,'Revisión Simce'!$BH$13:$CQ$46,19,TRUE)</f>
        <v>#N/A</v>
      </c>
      <c r="P123" s="15" t="e">
        <f>HLOOKUP('Revisión Simce'!P10,'Revisión Simce'!$BH$13:$CQ$46,19,TRUE)</f>
        <v>#N/A</v>
      </c>
      <c r="Q123" s="15" t="e">
        <f>HLOOKUP('Revisión Simce'!Q10,'Revisión Simce'!$BH$13:$CQ$46,19,TRUE)</f>
        <v>#N/A</v>
      </c>
      <c r="R123" s="15" t="e">
        <f>HLOOKUP('Revisión Simce'!R10,'Revisión Simce'!$BH$13:$CQ$46,19,TRUE)</f>
        <v>#N/A</v>
      </c>
      <c r="S123" s="15" t="e">
        <f>HLOOKUP('Revisión Simce'!S10,'Revisión Simce'!$BH$13:$CQ$46,19,TRUE)</f>
        <v>#N/A</v>
      </c>
      <c r="T123" s="15" t="e">
        <f>HLOOKUP('Revisión Simce'!T10,'Revisión Simce'!$BH$13:$CQ$46,19,TRUE)</f>
        <v>#N/A</v>
      </c>
      <c r="U123" s="15" t="e">
        <f>HLOOKUP('Revisión Simce'!U10,'Revisión Simce'!$BH$13:$CQ$46,19,TRUE)</f>
        <v>#N/A</v>
      </c>
      <c r="V123" s="15" t="e">
        <f>HLOOKUP('Revisión Simce'!V10,'Revisión Simce'!$BH$13:$CQ$46,19,TRUE)</f>
        <v>#N/A</v>
      </c>
      <c r="W123" s="15" t="e">
        <f>HLOOKUP('Revisión Simce'!W10,'Revisión Simce'!$BH$13:$CQ$46,19,TRUE)</f>
        <v>#N/A</v>
      </c>
      <c r="X123" s="15" t="e">
        <f>HLOOKUP('Revisión Simce'!X10,'Revisión Simce'!$BH$13:$CQ$46,19,TRUE)</f>
        <v>#N/A</v>
      </c>
      <c r="Y123" s="15" t="e">
        <f>HLOOKUP('Revisión Simce'!Y10,'Revisión Simce'!$BH$13:$CQ$46,19,TRUE)</f>
        <v>#N/A</v>
      </c>
      <c r="Z123" s="15"/>
      <c r="AA123" s="15"/>
      <c r="AB123" s="15"/>
      <c r="AC123" s="106">
        <f>COUNT(C123:Z123)</f>
        <v>7</v>
      </c>
      <c r="AD123" s="106"/>
      <c r="AE123" s="106"/>
      <c r="AF123" s="106"/>
      <c r="AG123" s="106">
        <f t="shared" si="3"/>
        <v>4</v>
      </c>
      <c r="AH123" s="106"/>
      <c r="AI123" s="106"/>
      <c r="AJ123" s="106"/>
      <c r="AK123" s="106">
        <f t="shared" si="2"/>
        <v>3</v>
      </c>
      <c r="AP123" s="92"/>
      <c r="AQ123" s="92"/>
      <c r="AR123" s="92"/>
      <c r="AS123" s="92"/>
    </row>
    <row r="124" spans="1:45" ht="15">
      <c r="A124" s="15"/>
      <c r="B124" s="85" t="s">
        <v>58</v>
      </c>
      <c r="C124" s="15">
        <f>HLOOKUP('Revisión Simce'!C11,'Revisión Simce'!$BH$13:$CQ$46,19,TRUE)</f>
        <v>0</v>
      </c>
      <c r="D124" s="15">
        <f>HLOOKUP('Revisión Simce'!D11,'Revisión Simce'!$BH$13:$CQ$46,19,TRUE)</f>
        <v>0</v>
      </c>
      <c r="E124" s="15">
        <f>HLOOKUP('Revisión Simce'!E11,'Revisión Simce'!$BH$13:$CQ$46,19,TRUE)</f>
        <v>1</v>
      </c>
      <c r="F124" s="15">
        <f>HLOOKUP('Revisión Simce'!F11,'Revisión Simce'!$BH$13:$CQ$46,19,TRUE)</f>
        <v>1</v>
      </c>
      <c r="G124" s="15">
        <f>HLOOKUP('Revisión Simce'!G11,'Revisión Simce'!$BH$13:$CQ$46,19,TRUE)</f>
        <v>1</v>
      </c>
      <c r="H124" s="15">
        <f>HLOOKUP('Revisión Simce'!H11,'Revisión Simce'!$BH$13:$CQ$46,19,TRUE)</f>
        <v>1</v>
      </c>
      <c r="I124" s="15">
        <f>HLOOKUP('Revisión Simce'!I11,'Revisión Simce'!$BH$13:$CQ$46,19,TRUE)</f>
        <v>0</v>
      </c>
      <c r="J124" s="15">
        <f>HLOOKUP('Revisión Simce'!J11,'Revisión Simce'!$BH$13:$CQ$46,19,TRUE)</f>
        <v>0</v>
      </c>
      <c r="K124" s="15">
        <f>HLOOKUP('Revisión Simce'!K11,'Revisión Simce'!$BH$13:$CQ$46,19,TRUE)</f>
        <v>1</v>
      </c>
      <c r="L124" s="15" t="e">
        <f>HLOOKUP('Revisión Simce'!L11,'Revisión Simce'!$BH$13:$CQ$46,19,TRUE)</f>
        <v>#N/A</v>
      </c>
      <c r="M124" s="15" t="e">
        <f>HLOOKUP('Revisión Simce'!M11,'Revisión Simce'!$BH$13:$CQ$46,19,TRUE)</f>
        <v>#N/A</v>
      </c>
      <c r="N124" s="15" t="e">
        <f>HLOOKUP('Revisión Simce'!N11,'Revisión Simce'!$BH$13:$CQ$46,19,TRUE)</f>
        <v>#N/A</v>
      </c>
      <c r="O124" s="15" t="e">
        <f>HLOOKUP('Revisión Simce'!O11,'Revisión Simce'!$BH$13:$CQ$46,19,TRUE)</f>
        <v>#N/A</v>
      </c>
      <c r="P124" s="15" t="e">
        <f>HLOOKUP('Revisión Simce'!P11,'Revisión Simce'!$BH$13:$CQ$46,19,TRUE)</f>
        <v>#N/A</v>
      </c>
      <c r="Q124" s="15" t="e">
        <f>HLOOKUP('Revisión Simce'!Q11,'Revisión Simce'!$BH$13:$CQ$46,19,TRUE)</f>
        <v>#N/A</v>
      </c>
      <c r="R124" s="15" t="e">
        <f>HLOOKUP('Revisión Simce'!R11,'Revisión Simce'!$BH$13:$CQ$46,19,TRUE)</f>
        <v>#N/A</v>
      </c>
      <c r="S124" s="15" t="e">
        <f>HLOOKUP('Revisión Simce'!S11,'Revisión Simce'!$BH$13:$CQ$46,19,TRUE)</f>
        <v>#N/A</v>
      </c>
      <c r="T124" s="15" t="e">
        <f>HLOOKUP('Revisión Simce'!T11,'Revisión Simce'!$BH$13:$CQ$46,19,TRUE)</f>
        <v>#N/A</v>
      </c>
      <c r="U124" s="15" t="e">
        <f>HLOOKUP('Revisión Simce'!U11,'Revisión Simce'!$BH$13:$CQ$46,19,TRUE)</f>
        <v>#N/A</v>
      </c>
      <c r="V124" s="15" t="e">
        <f>HLOOKUP('Revisión Simce'!V11,'Revisión Simce'!$BH$13:$CQ$46,19,TRUE)</f>
        <v>#N/A</v>
      </c>
      <c r="W124" s="15" t="e">
        <f>HLOOKUP('Revisión Simce'!W11,'Revisión Simce'!$BH$13:$CQ$46,19,TRUE)</f>
        <v>#N/A</v>
      </c>
      <c r="X124" s="15" t="e">
        <f>HLOOKUP('Revisión Simce'!X11,'Revisión Simce'!$BH$13:$CQ$46,19,TRUE)</f>
        <v>#N/A</v>
      </c>
      <c r="Y124" s="15" t="e">
        <f>HLOOKUP('Revisión Simce'!Y11,'Revisión Simce'!$BH$13:$CQ$46,19,TRUE)</f>
        <v>#N/A</v>
      </c>
      <c r="Z124" s="15"/>
      <c r="AA124" s="15"/>
      <c r="AB124" s="15"/>
      <c r="AC124" s="106">
        <f>COUNT(C124:Z124)</f>
        <v>9</v>
      </c>
      <c r="AD124" s="106"/>
      <c r="AE124" s="106"/>
      <c r="AF124" s="106"/>
      <c r="AG124" s="106">
        <f t="shared" si="3"/>
        <v>4</v>
      </c>
      <c r="AH124" s="106"/>
      <c r="AI124" s="106"/>
      <c r="AJ124" s="106"/>
      <c r="AK124" s="106">
        <f t="shared" si="2"/>
        <v>5</v>
      </c>
      <c r="AP124" s="92"/>
      <c r="AQ124" s="92"/>
      <c r="AR124" s="92"/>
      <c r="AS124" s="92"/>
    </row>
    <row r="125" spans="1:45" ht="15">
      <c r="A125" s="15"/>
      <c r="B125" s="85"/>
      <c r="C125" s="15">
        <f>HLOOKUP('Revisión Simce'!C12,'Revisión Simce'!$BH$13:$CQ$46,19,TRUE)</f>
        <v>1</v>
      </c>
      <c r="D125" s="15">
        <f>HLOOKUP('Revisión Simce'!D12,'Revisión Simce'!$BH$13:$CQ$46,19,TRUE)</f>
        <v>0</v>
      </c>
      <c r="E125" s="15">
        <f>HLOOKUP('Revisión Simce'!E12,'Revisión Simce'!$BH$13:$CQ$46,19,TRUE)</f>
        <v>1</v>
      </c>
      <c r="F125" s="15">
        <f>HLOOKUP('Revisión Simce'!F12,'Revisión Simce'!$BH$13:$CQ$46,19,TRUE)</f>
        <v>0</v>
      </c>
      <c r="G125" s="15">
        <f>HLOOKUP('Revisión Simce'!G12,'Revisión Simce'!$BH$13:$CQ$46,19,TRUE)</f>
        <v>0</v>
      </c>
      <c r="H125" s="15" t="e">
        <f>HLOOKUP('Revisión Simce'!H12,'Revisión Simce'!$BH$13:$CQ$46,19,TRUE)</f>
        <v>#N/A</v>
      </c>
      <c r="I125" s="15" t="e">
        <f>HLOOKUP('Revisión Simce'!I12,'Revisión Simce'!$BH$13:$CQ$46,19,TRUE)</f>
        <v>#N/A</v>
      </c>
      <c r="J125" s="15" t="e">
        <f>HLOOKUP('Revisión Simce'!J12,'Revisión Simce'!$BH$13:$CQ$46,19,TRUE)</f>
        <v>#N/A</v>
      </c>
      <c r="K125" s="15" t="e">
        <f>HLOOKUP('Revisión Simce'!K12,'Revisión Simce'!$BH$13:$CQ$46,19,TRUE)</f>
        <v>#N/A</v>
      </c>
      <c r="L125" s="15" t="e">
        <f>HLOOKUP('Revisión Simce'!L12,'Revisión Simce'!$BH$13:$CQ$46,19,TRUE)</f>
        <v>#N/A</v>
      </c>
      <c r="M125" s="15" t="e">
        <f>HLOOKUP('Revisión Simce'!M12,'Revisión Simce'!$BH$13:$CQ$46,19,TRUE)</f>
        <v>#N/A</v>
      </c>
      <c r="N125" s="15" t="e">
        <f>HLOOKUP('Revisión Simce'!N12,'Revisión Simce'!$BH$13:$CQ$46,19,TRUE)</f>
        <v>#N/A</v>
      </c>
      <c r="O125" s="15" t="e">
        <f>HLOOKUP('Revisión Simce'!O12,'Revisión Simce'!$BH$13:$CQ$46,19,TRUE)</f>
        <v>#N/A</v>
      </c>
      <c r="P125" s="15" t="e">
        <f>HLOOKUP('Revisión Simce'!P12,'Revisión Simce'!$BH$13:$CQ$46,19,TRUE)</f>
        <v>#N/A</v>
      </c>
      <c r="Q125" s="15" t="e">
        <f>HLOOKUP('Revisión Simce'!Q12,'Revisión Simce'!$BH$13:$CQ$46,19,TRUE)</f>
        <v>#N/A</v>
      </c>
      <c r="R125" s="15" t="e">
        <f>HLOOKUP('Revisión Simce'!R12,'Revisión Simce'!$BH$13:$CQ$46,19,TRUE)</f>
        <v>#N/A</v>
      </c>
      <c r="S125" s="15" t="e">
        <f>HLOOKUP('Revisión Simce'!S12,'Revisión Simce'!$BH$13:$CQ$46,19,TRUE)</f>
        <v>#N/A</v>
      </c>
      <c r="T125" s="15" t="e">
        <f>HLOOKUP('Revisión Simce'!T12,'Revisión Simce'!$BH$13:$CQ$46,19,TRUE)</f>
        <v>#N/A</v>
      </c>
      <c r="U125" s="15" t="e">
        <f>HLOOKUP('Revisión Simce'!U12,'Revisión Simce'!$BH$13:$CQ$46,19,TRUE)</f>
        <v>#N/A</v>
      </c>
      <c r="V125" s="15" t="e">
        <f>HLOOKUP('Revisión Simce'!V12,'Revisión Simce'!$BH$13:$CQ$46,19,TRUE)</f>
        <v>#N/A</v>
      </c>
      <c r="W125" s="15" t="e">
        <f>HLOOKUP('Revisión Simce'!W12,'Revisión Simce'!$BH$13:$CQ$46,19,TRUE)</f>
        <v>#N/A</v>
      </c>
      <c r="X125" s="15" t="e">
        <f>HLOOKUP('Revisión Simce'!X12,'Revisión Simce'!$BH$13:$CQ$46,19,TRUE)</f>
        <v>#N/A</v>
      </c>
      <c r="Y125" s="15" t="e">
        <f>HLOOKUP('Revisión Simce'!Y12,'Revisión Simce'!$BH$13:$CQ$46,19,TRUE)</f>
        <v>#N/A</v>
      </c>
      <c r="Z125" s="15"/>
      <c r="AA125" s="15"/>
      <c r="AB125" s="15"/>
      <c r="AC125" s="106">
        <f>COUNT(C125:Z125)</f>
        <v>5</v>
      </c>
      <c r="AD125" s="106"/>
      <c r="AE125" s="106"/>
      <c r="AF125" s="106"/>
      <c r="AG125" s="106">
        <f>COUNTIF(C125:Y125,"=0")</f>
        <v>3</v>
      </c>
      <c r="AH125" s="106"/>
      <c r="AI125" s="106"/>
      <c r="AJ125" s="106"/>
      <c r="AK125" s="106">
        <f>AC125-AG125</f>
        <v>2</v>
      </c>
      <c r="AP125" s="92"/>
      <c r="AQ125" s="92"/>
      <c r="AR125" s="92"/>
      <c r="AS125" s="92"/>
    </row>
    <row r="126" spans="1:45" ht="15.75" thickBot="1">
      <c r="A126" s="86"/>
      <c r="B126" s="90" t="s">
        <v>59</v>
      </c>
      <c r="C126" s="91"/>
      <c r="D126" s="91"/>
      <c r="E126" s="91"/>
      <c r="F126" s="91"/>
      <c r="G126" s="91"/>
      <c r="H126" s="91"/>
      <c r="I126" s="91"/>
      <c r="J126" s="91"/>
      <c r="K126" s="91"/>
      <c r="L126" s="91"/>
      <c r="M126" s="91"/>
      <c r="N126" s="91"/>
      <c r="O126" s="91"/>
      <c r="P126" s="91"/>
      <c r="Q126" s="91"/>
      <c r="R126" s="91"/>
      <c r="S126" s="91"/>
      <c r="T126" s="91"/>
      <c r="U126" s="91"/>
      <c r="V126" s="91"/>
      <c r="W126" s="91"/>
      <c r="X126" s="91"/>
      <c r="Y126" s="91"/>
      <c r="Z126" s="91"/>
      <c r="AA126" s="91"/>
      <c r="AB126" s="91"/>
      <c r="AC126" s="91">
        <f>SUM(AC121:AC124)</f>
        <v>25</v>
      </c>
      <c r="AD126" s="91">
        <f>SUM(AD121:AD124)</f>
        <v>0</v>
      </c>
      <c r="AE126" s="91">
        <f>SUM(AE121:AE124)</f>
        <v>0</v>
      </c>
      <c r="AF126" s="91">
        <f>SUM(AF121:AF124)</f>
        <v>0</v>
      </c>
      <c r="AG126" s="91">
        <f>SUM(AG121:AG124)</f>
        <v>11</v>
      </c>
      <c r="AH126" s="91"/>
      <c r="AI126" s="91"/>
      <c r="AJ126" s="91"/>
      <c r="AK126" s="91">
        <f>SUM(AK121:AK124)</f>
        <v>14</v>
      </c>
      <c r="AP126" s="92"/>
      <c r="AQ126" s="92"/>
      <c r="AR126" s="92"/>
      <c r="AS126" s="92"/>
    </row>
    <row r="127" spans="1:45" ht="15">
      <c r="A127" s="45">
        <f>AN27</f>
        <v>0</v>
      </c>
      <c r="C127" s="45"/>
      <c r="D127" s="45"/>
      <c r="E127" s="45"/>
      <c r="F127" s="45"/>
      <c r="G127" s="45"/>
      <c r="H127" s="45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45"/>
      <c r="Y127" s="45"/>
      <c r="Z127" s="45"/>
      <c r="AA127" s="45"/>
      <c r="AB127" s="45"/>
      <c r="AC127" s="49"/>
      <c r="AD127" s="49"/>
      <c r="AE127" s="49"/>
      <c r="AF127" s="49"/>
      <c r="AG127" s="49"/>
      <c r="AH127" s="49"/>
      <c r="AI127" s="49"/>
      <c r="AJ127" s="49"/>
      <c r="AK127" s="49"/>
      <c r="AL127">
        <v>18</v>
      </c>
      <c r="AP127" s="92"/>
      <c r="AQ127" s="92"/>
      <c r="AR127" s="92"/>
      <c r="AS127" s="92"/>
    </row>
    <row r="128" spans="1:45" ht="15">
      <c r="A128" s="45"/>
      <c r="B128" s="101" t="s">
        <v>55</v>
      </c>
      <c r="C128" s="45">
        <f>HLOOKUP('Revisión Simce'!C8,'Revisión Simce'!$BH$13:$CQ$46,20,TRUE)</f>
        <v>0</v>
      </c>
      <c r="D128" s="45">
        <f>HLOOKUP('Revisión Simce'!D8,'Revisión Simce'!$BH$13:$CQ$46,20,TRUE)</f>
        <v>0</v>
      </c>
      <c r="E128" s="45">
        <f>HLOOKUP('Revisión Simce'!E8,'Revisión Simce'!$BH$13:$CQ$46,20,TRUE)</f>
        <v>0</v>
      </c>
      <c r="F128" s="45" t="e">
        <f>HLOOKUP('Revisión Simce'!F8,'Revisión Simce'!$BH$13:$CQ$46,20,TRUE)</f>
        <v>#N/A</v>
      </c>
      <c r="G128" s="45" t="e">
        <f>HLOOKUP('Revisión Simce'!G8,'Revisión Simce'!$BH$13:$CQ$46,20,TRUE)</f>
        <v>#N/A</v>
      </c>
      <c r="H128" s="45" t="e">
        <f>HLOOKUP('Revisión Simce'!H8,'Revisión Simce'!$BH$13:$CQ$46,20,TRUE)</f>
        <v>#N/A</v>
      </c>
      <c r="I128" s="45" t="e">
        <f>HLOOKUP('Revisión Simce'!I8,'Revisión Simce'!$BH$13:$CQ$46,20,TRUE)</f>
        <v>#N/A</v>
      </c>
      <c r="J128" s="45" t="e">
        <f>HLOOKUP('Revisión Simce'!J8,'Revisión Simce'!$BH$13:$CQ$46,20,TRUE)</f>
        <v>#N/A</v>
      </c>
      <c r="K128" s="45" t="e">
        <f>HLOOKUP('Revisión Simce'!K8,'Revisión Simce'!$BH$13:$CQ$46,20,TRUE)</f>
        <v>#N/A</v>
      </c>
      <c r="L128" s="45" t="e">
        <f>HLOOKUP('Revisión Simce'!L8,'Revisión Simce'!$BH$13:$CQ$46,20,TRUE)</f>
        <v>#N/A</v>
      </c>
      <c r="M128" s="45" t="e">
        <f>HLOOKUP('Revisión Simce'!M8,'Revisión Simce'!$BH$13:$CQ$46,20,TRUE)</f>
        <v>#N/A</v>
      </c>
      <c r="N128" s="45" t="e">
        <f>HLOOKUP('Revisión Simce'!N8,'Revisión Simce'!$BH$13:$CQ$46,20,TRUE)</f>
        <v>#N/A</v>
      </c>
      <c r="O128" s="45" t="e">
        <f>HLOOKUP('Revisión Simce'!O8,'Revisión Simce'!$BH$13:$CQ$46,20,TRUE)</f>
        <v>#N/A</v>
      </c>
      <c r="P128" s="45" t="e">
        <f>HLOOKUP('Revisión Simce'!P8,'Revisión Simce'!$BH$13:$CQ$46,20,TRUE)</f>
        <v>#N/A</v>
      </c>
      <c r="Q128" s="45" t="e">
        <f>HLOOKUP('Revisión Simce'!Q8,'Revisión Simce'!$BH$13:$CQ$46,20,TRUE)</f>
        <v>#N/A</v>
      </c>
      <c r="R128" s="45" t="e">
        <f>HLOOKUP('Revisión Simce'!R8,'Revisión Simce'!$BH$13:$CQ$46,20,TRUE)</f>
        <v>#N/A</v>
      </c>
      <c r="S128" s="45" t="e">
        <f>HLOOKUP('Revisión Simce'!S8,'Revisión Simce'!$BH$13:$CQ$46,20,TRUE)</f>
        <v>#N/A</v>
      </c>
      <c r="T128" s="45" t="e">
        <f>HLOOKUP('Revisión Simce'!T8,'Revisión Simce'!$BH$13:$CQ$46,20,TRUE)</f>
        <v>#N/A</v>
      </c>
      <c r="U128" s="45" t="e">
        <f>HLOOKUP('Revisión Simce'!U8,'Revisión Simce'!$BH$13:$CQ$46,20,TRUE)</f>
        <v>#N/A</v>
      </c>
      <c r="V128" s="45" t="e">
        <f>HLOOKUP('Revisión Simce'!V8,'Revisión Simce'!$BH$13:$CQ$46,20,TRUE)</f>
        <v>#N/A</v>
      </c>
      <c r="W128" s="45" t="e">
        <f>HLOOKUP('Revisión Simce'!W8,'Revisión Simce'!$BH$13:$CQ$46,20,TRUE)</f>
        <v>#N/A</v>
      </c>
      <c r="X128" s="45" t="e">
        <f>HLOOKUP('Revisión Simce'!X8,'Revisión Simce'!$BH$13:$CQ$46,20,TRUE)</f>
        <v>#N/A</v>
      </c>
      <c r="Y128" s="45" t="e">
        <f>HLOOKUP('Revisión Simce'!Y8,'Revisión Simce'!$BH$13:$CQ$46,20,TRUE)</f>
        <v>#N/A</v>
      </c>
      <c r="Z128" s="45"/>
      <c r="AA128" s="45"/>
      <c r="AB128" s="45"/>
      <c r="AC128" s="49">
        <f>COUNT(C128:Z128)</f>
        <v>3</v>
      </c>
      <c r="AD128" s="49"/>
      <c r="AE128" s="49"/>
      <c r="AF128" s="49"/>
      <c r="AG128" s="49">
        <f t="shared" si="3"/>
        <v>3</v>
      </c>
      <c r="AH128" s="49"/>
      <c r="AI128" s="49"/>
      <c r="AJ128" s="49"/>
      <c r="AK128" s="49">
        <f t="shared" si="2"/>
        <v>0</v>
      </c>
      <c r="AP128" s="92"/>
      <c r="AQ128" s="92"/>
      <c r="AR128" s="92"/>
      <c r="AS128" s="92"/>
    </row>
    <row r="129" spans="1:45" ht="15">
      <c r="A129" s="45"/>
      <c r="B129" s="101" t="s">
        <v>56</v>
      </c>
      <c r="C129" s="45">
        <f>HLOOKUP('Revisión Simce'!C9,'Revisión Simce'!$BH$13:$CQ$46,20,TRUE)</f>
        <v>0</v>
      </c>
      <c r="D129" s="45">
        <f>HLOOKUP('Revisión Simce'!D9,'Revisión Simce'!$BH$13:$CQ$46,20,TRUE)</f>
        <v>0</v>
      </c>
      <c r="E129" s="45">
        <f>HLOOKUP('Revisión Simce'!E9,'Revisión Simce'!$BH$13:$CQ$46,20,TRUE)</f>
        <v>0</v>
      </c>
      <c r="F129" s="45">
        <f>HLOOKUP('Revisión Simce'!F9,'Revisión Simce'!$BH$13:$CQ$46,20,TRUE)</f>
        <v>1</v>
      </c>
      <c r="G129" s="45">
        <f>HLOOKUP('Revisión Simce'!G9,'Revisión Simce'!$BH$13:$CQ$46,20,TRUE)</f>
        <v>1</v>
      </c>
      <c r="H129" s="45">
        <f>HLOOKUP('Revisión Simce'!H9,'Revisión Simce'!$BH$13:$CQ$46,20,TRUE)</f>
        <v>0</v>
      </c>
      <c r="I129" s="45" t="e">
        <f>HLOOKUP('Revisión Simce'!I9,'Revisión Simce'!$BH$13:$CQ$46,20,TRUE)</f>
        <v>#N/A</v>
      </c>
      <c r="J129" s="45" t="e">
        <f>HLOOKUP('Revisión Simce'!J9,'Revisión Simce'!$BH$13:$CQ$46,20,TRUE)</f>
        <v>#N/A</v>
      </c>
      <c r="K129" s="45" t="e">
        <f>HLOOKUP('Revisión Simce'!K9,'Revisión Simce'!$BH$13:$CQ$46,20,TRUE)</f>
        <v>#N/A</v>
      </c>
      <c r="L129" s="45" t="e">
        <f>HLOOKUP('Revisión Simce'!L9,'Revisión Simce'!$BH$13:$CQ$46,20,TRUE)</f>
        <v>#N/A</v>
      </c>
      <c r="M129" s="45" t="e">
        <f>HLOOKUP('Revisión Simce'!M9,'Revisión Simce'!$BH$13:$CQ$46,20,TRUE)</f>
        <v>#N/A</v>
      </c>
      <c r="N129" s="45" t="e">
        <f>HLOOKUP('Revisión Simce'!N9,'Revisión Simce'!$BH$13:$CQ$46,20,TRUE)</f>
        <v>#N/A</v>
      </c>
      <c r="O129" s="45" t="e">
        <f>HLOOKUP('Revisión Simce'!O9,'Revisión Simce'!$BH$13:$CQ$46,20,TRUE)</f>
        <v>#N/A</v>
      </c>
      <c r="P129" s="45" t="e">
        <f>HLOOKUP('Revisión Simce'!P9,'Revisión Simce'!$BH$13:$CQ$46,20,TRUE)</f>
        <v>#N/A</v>
      </c>
      <c r="Q129" s="45" t="e">
        <f>HLOOKUP('Revisión Simce'!Q9,'Revisión Simce'!$BH$13:$CQ$46,20,TRUE)</f>
        <v>#N/A</v>
      </c>
      <c r="R129" s="45" t="e">
        <f>HLOOKUP('Revisión Simce'!R9,'Revisión Simce'!$BH$13:$CQ$46,20,TRUE)</f>
        <v>#N/A</v>
      </c>
      <c r="S129" s="45" t="e">
        <f>HLOOKUP('Revisión Simce'!S9,'Revisión Simce'!$BH$13:$CQ$46,20,TRUE)</f>
        <v>#N/A</v>
      </c>
      <c r="T129" s="45" t="e">
        <f>HLOOKUP('Revisión Simce'!T9,'Revisión Simce'!$BH$13:$CQ$46,20,TRUE)</f>
        <v>#N/A</v>
      </c>
      <c r="U129" s="45" t="e">
        <f>HLOOKUP('Revisión Simce'!U9,'Revisión Simce'!$BH$13:$CQ$46,20,TRUE)</f>
        <v>#N/A</v>
      </c>
      <c r="V129" s="45" t="e">
        <f>HLOOKUP('Revisión Simce'!V9,'Revisión Simce'!$BH$13:$CQ$46,20,TRUE)</f>
        <v>#N/A</v>
      </c>
      <c r="W129" s="45" t="e">
        <f>HLOOKUP('Revisión Simce'!W9,'Revisión Simce'!$BH$13:$CQ$46,20,TRUE)</f>
        <v>#N/A</v>
      </c>
      <c r="X129" s="45" t="e">
        <f>HLOOKUP('Revisión Simce'!X9,'Revisión Simce'!$BH$13:$CQ$46,20,TRUE)</f>
        <v>#N/A</v>
      </c>
      <c r="Y129" s="45" t="e">
        <f>HLOOKUP('Revisión Simce'!Y9,'Revisión Simce'!$BH$13:$CQ$46,20,TRUE)</f>
        <v>#N/A</v>
      </c>
      <c r="Z129" s="45"/>
      <c r="AA129" s="45"/>
      <c r="AB129" s="45"/>
      <c r="AC129" s="49">
        <f>COUNT(C129:Z129)</f>
        <v>6</v>
      </c>
      <c r="AD129" s="49"/>
      <c r="AE129" s="49"/>
      <c r="AF129" s="49"/>
      <c r="AG129" s="49">
        <f t="shared" si="3"/>
        <v>4</v>
      </c>
      <c r="AH129" s="49"/>
      <c r="AI129" s="49"/>
      <c r="AJ129" s="49"/>
      <c r="AK129" s="49">
        <f t="shared" si="2"/>
        <v>2</v>
      </c>
      <c r="AP129" s="92"/>
      <c r="AQ129" s="92"/>
      <c r="AR129" s="92"/>
      <c r="AS129" s="92"/>
    </row>
    <row r="130" spans="1:45" ht="15">
      <c r="A130" s="45"/>
      <c r="B130" s="101" t="s">
        <v>57</v>
      </c>
      <c r="C130" s="45">
        <f>HLOOKUP('Revisión Simce'!C10,'Revisión Simce'!$BH$13:$CQ$46,20,TRUE)</f>
        <v>0</v>
      </c>
      <c r="D130" s="45">
        <f>HLOOKUP('Revisión Simce'!D10,'Revisión Simce'!$BH$13:$CQ$46,20,TRUE)</f>
        <v>1</v>
      </c>
      <c r="E130" s="45">
        <f>HLOOKUP('Revisión Simce'!E10,'Revisión Simce'!$BH$13:$CQ$46,20,TRUE)</f>
        <v>0</v>
      </c>
      <c r="F130" s="45">
        <f>HLOOKUP('Revisión Simce'!F10,'Revisión Simce'!$BH$13:$CQ$46,20,TRUE)</f>
        <v>0</v>
      </c>
      <c r="G130" s="45">
        <f>HLOOKUP('Revisión Simce'!G10,'Revisión Simce'!$BH$13:$CQ$46,20,TRUE)</f>
        <v>0</v>
      </c>
      <c r="H130" s="45">
        <f>HLOOKUP('Revisión Simce'!H10,'Revisión Simce'!$BH$13:$CQ$46,20,TRUE)</f>
        <v>1</v>
      </c>
      <c r="I130" s="45">
        <f>HLOOKUP('Revisión Simce'!I10,'Revisión Simce'!$BH$13:$CQ$46,20,TRUE)</f>
        <v>1</v>
      </c>
      <c r="J130" s="45" t="e">
        <f>HLOOKUP('Revisión Simce'!J10,'Revisión Simce'!$BH$13:$CQ$46,20,TRUE)</f>
        <v>#N/A</v>
      </c>
      <c r="K130" s="45" t="e">
        <f>HLOOKUP('Revisión Simce'!K10,'Revisión Simce'!$BH$13:$CQ$46,20,TRUE)</f>
        <v>#N/A</v>
      </c>
      <c r="L130" s="45" t="e">
        <f>HLOOKUP('Revisión Simce'!L10,'Revisión Simce'!$BH$13:$CQ$46,20,TRUE)</f>
        <v>#N/A</v>
      </c>
      <c r="M130" s="45" t="e">
        <f>HLOOKUP('Revisión Simce'!M10,'Revisión Simce'!$BH$13:$CQ$46,20,TRUE)</f>
        <v>#N/A</v>
      </c>
      <c r="N130" s="45" t="e">
        <f>HLOOKUP('Revisión Simce'!N10,'Revisión Simce'!$BH$13:$CQ$46,20,TRUE)</f>
        <v>#N/A</v>
      </c>
      <c r="O130" s="45" t="e">
        <f>HLOOKUP('Revisión Simce'!O10,'Revisión Simce'!$BH$13:$CQ$46,20,TRUE)</f>
        <v>#N/A</v>
      </c>
      <c r="P130" s="45" t="e">
        <f>HLOOKUP('Revisión Simce'!P10,'Revisión Simce'!$BH$13:$CQ$46,20,TRUE)</f>
        <v>#N/A</v>
      </c>
      <c r="Q130" s="45" t="e">
        <f>HLOOKUP('Revisión Simce'!Q10,'Revisión Simce'!$BH$13:$CQ$46,20,TRUE)</f>
        <v>#N/A</v>
      </c>
      <c r="R130" s="45" t="e">
        <f>HLOOKUP('Revisión Simce'!R10,'Revisión Simce'!$BH$13:$CQ$46,20,TRUE)</f>
        <v>#N/A</v>
      </c>
      <c r="S130" s="45" t="e">
        <f>HLOOKUP('Revisión Simce'!S10,'Revisión Simce'!$BH$13:$CQ$46,20,TRUE)</f>
        <v>#N/A</v>
      </c>
      <c r="T130" s="45" t="e">
        <f>HLOOKUP('Revisión Simce'!T10,'Revisión Simce'!$BH$13:$CQ$46,20,TRUE)</f>
        <v>#N/A</v>
      </c>
      <c r="U130" s="45" t="e">
        <f>HLOOKUP('Revisión Simce'!U10,'Revisión Simce'!$BH$13:$CQ$46,20,TRUE)</f>
        <v>#N/A</v>
      </c>
      <c r="V130" s="45" t="e">
        <f>HLOOKUP('Revisión Simce'!V10,'Revisión Simce'!$BH$13:$CQ$46,20,TRUE)</f>
        <v>#N/A</v>
      </c>
      <c r="W130" s="45" t="e">
        <f>HLOOKUP('Revisión Simce'!W10,'Revisión Simce'!$BH$13:$CQ$46,20,TRUE)</f>
        <v>#N/A</v>
      </c>
      <c r="X130" s="45" t="e">
        <f>HLOOKUP('Revisión Simce'!X10,'Revisión Simce'!$BH$13:$CQ$46,20,TRUE)</f>
        <v>#N/A</v>
      </c>
      <c r="Y130" s="45" t="e">
        <f>HLOOKUP('Revisión Simce'!Y10,'Revisión Simce'!$BH$13:$CQ$46,20,TRUE)</f>
        <v>#N/A</v>
      </c>
      <c r="Z130" s="45"/>
      <c r="AA130" s="45"/>
      <c r="AB130" s="45"/>
      <c r="AC130" s="49">
        <f>COUNT(C130:Z130)</f>
        <v>7</v>
      </c>
      <c r="AD130" s="49"/>
      <c r="AE130" s="49"/>
      <c r="AF130" s="49"/>
      <c r="AG130" s="49">
        <f t="shared" si="3"/>
        <v>4</v>
      </c>
      <c r="AH130" s="49"/>
      <c r="AI130" s="49"/>
      <c r="AJ130" s="49"/>
      <c r="AK130" s="49">
        <f t="shared" si="2"/>
        <v>3</v>
      </c>
      <c r="AP130" s="92"/>
      <c r="AQ130" s="92"/>
      <c r="AR130" s="92"/>
      <c r="AS130" s="92"/>
    </row>
    <row r="131" spans="1:45" ht="15">
      <c r="A131" s="45"/>
      <c r="B131" s="101" t="s">
        <v>58</v>
      </c>
      <c r="C131" s="45">
        <f>HLOOKUP('Revisión Simce'!C11,'Revisión Simce'!$BH$13:$CQ$46,20,TRUE)</f>
        <v>1</v>
      </c>
      <c r="D131" s="45">
        <f>HLOOKUP('Revisión Simce'!D11,'Revisión Simce'!$BH$13:$CQ$46,20,TRUE)</f>
        <v>0</v>
      </c>
      <c r="E131" s="45">
        <f>HLOOKUP('Revisión Simce'!E11,'Revisión Simce'!$BH$13:$CQ$46,20,TRUE)</f>
        <v>0</v>
      </c>
      <c r="F131" s="45">
        <f>HLOOKUP('Revisión Simce'!F11,'Revisión Simce'!$BH$13:$CQ$46,20,TRUE)</f>
        <v>0</v>
      </c>
      <c r="G131" s="45">
        <f>HLOOKUP('Revisión Simce'!G11,'Revisión Simce'!$BH$13:$CQ$46,20,TRUE)</f>
        <v>0</v>
      </c>
      <c r="H131" s="45">
        <f>HLOOKUP('Revisión Simce'!H11,'Revisión Simce'!$BH$13:$CQ$46,20,TRUE)</f>
        <v>0</v>
      </c>
      <c r="I131" s="45">
        <f>HLOOKUP('Revisión Simce'!I11,'Revisión Simce'!$BH$13:$CQ$46,20,TRUE)</f>
        <v>0</v>
      </c>
      <c r="J131" s="45">
        <f>HLOOKUP('Revisión Simce'!J11,'Revisión Simce'!$BH$13:$CQ$46,20,TRUE)</f>
        <v>0</v>
      </c>
      <c r="K131" s="45">
        <f>HLOOKUP('Revisión Simce'!K11,'Revisión Simce'!$BH$13:$CQ$46,20,TRUE)</f>
        <v>0</v>
      </c>
      <c r="L131" s="45" t="e">
        <f>HLOOKUP('Revisión Simce'!L11,'Revisión Simce'!$BH$13:$CQ$46,20,TRUE)</f>
        <v>#N/A</v>
      </c>
      <c r="M131" s="45" t="e">
        <f>HLOOKUP('Revisión Simce'!M11,'Revisión Simce'!$BH$13:$CQ$46,20,TRUE)</f>
        <v>#N/A</v>
      </c>
      <c r="N131" s="45" t="e">
        <f>HLOOKUP('Revisión Simce'!N11,'Revisión Simce'!$BH$13:$CQ$46,20,TRUE)</f>
        <v>#N/A</v>
      </c>
      <c r="O131" s="45" t="e">
        <f>HLOOKUP('Revisión Simce'!O11,'Revisión Simce'!$BH$13:$CQ$46,20,TRUE)</f>
        <v>#N/A</v>
      </c>
      <c r="P131" s="45" t="e">
        <f>HLOOKUP('Revisión Simce'!P11,'Revisión Simce'!$BH$13:$CQ$46,20,TRUE)</f>
        <v>#N/A</v>
      </c>
      <c r="Q131" s="45" t="e">
        <f>HLOOKUP('Revisión Simce'!Q11,'Revisión Simce'!$BH$13:$CQ$46,20,TRUE)</f>
        <v>#N/A</v>
      </c>
      <c r="R131" s="45" t="e">
        <f>HLOOKUP('Revisión Simce'!R11,'Revisión Simce'!$BH$13:$CQ$46,20,TRUE)</f>
        <v>#N/A</v>
      </c>
      <c r="S131" s="45" t="e">
        <f>HLOOKUP('Revisión Simce'!S11,'Revisión Simce'!$BH$13:$CQ$46,20,TRUE)</f>
        <v>#N/A</v>
      </c>
      <c r="T131" s="45" t="e">
        <f>HLOOKUP('Revisión Simce'!T11,'Revisión Simce'!$BH$13:$CQ$46,20,TRUE)</f>
        <v>#N/A</v>
      </c>
      <c r="U131" s="45" t="e">
        <f>HLOOKUP('Revisión Simce'!U11,'Revisión Simce'!$BH$13:$CQ$46,20,TRUE)</f>
        <v>#N/A</v>
      </c>
      <c r="V131" s="45" t="e">
        <f>HLOOKUP('Revisión Simce'!V11,'Revisión Simce'!$BH$13:$CQ$46,20,TRUE)</f>
        <v>#N/A</v>
      </c>
      <c r="W131" s="45" t="e">
        <f>HLOOKUP('Revisión Simce'!W11,'Revisión Simce'!$BH$13:$CQ$46,20,TRUE)</f>
        <v>#N/A</v>
      </c>
      <c r="X131" s="45" t="e">
        <f>HLOOKUP('Revisión Simce'!X11,'Revisión Simce'!$BH$13:$CQ$46,20,TRUE)</f>
        <v>#N/A</v>
      </c>
      <c r="Y131" s="45" t="e">
        <f>HLOOKUP('Revisión Simce'!Y11,'Revisión Simce'!$BH$13:$CQ$46,20,TRUE)</f>
        <v>#N/A</v>
      </c>
      <c r="Z131" s="45"/>
      <c r="AA131" s="45"/>
      <c r="AB131" s="45"/>
      <c r="AC131" s="49">
        <f>COUNT(C131:Z131)</f>
        <v>9</v>
      </c>
      <c r="AD131" s="49"/>
      <c r="AE131" s="49"/>
      <c r="AF131" s="49"/>
      <c r="AG131" s="49">
        <f t="shared" si="3"/>
        <v>8</v>
      </c>
      <c r="AH131" s="49"/>
      <c r="AI131" s="49"/>
      <c r="AJ131" s="49"/>
      <c r="AK131" s="49">
        <f t="shared" si="2"/>
        <v>1</v>
      </c>
      <c r="AP131" s="92"/>
      <c r="AQ131" s="92"/>
      <c r="AR131" s="92"/>
      <c r="AS131" s="92"/>
    </row>
    <row r="132" spans="1:45" ht="15">
      <c r="A132" s="45"/>
      <c r="B132" s="101"/>
      <c r="C132" s="45">
        <f>HLOOKUP('Revisión Simce'!C12,'Revisión Simce'!$BH$13:$CQ$46,20,TRUE)</f>
        <v>0</v>
      </c>
      <c r="D132" s="45">
        <f>HLOOKUP('Revisión Simce'!D12,'Revisión Simce'!$BH$13:$CQ$46,20,TRUE)</f>
        <v>0</v>
      </c>
      <c r="E132" s="45">
        <f>HLOOKUP('Revisión Simce'!E12,'Revisión Simce'!$BH$13:$CQ$46,20,TRUE)</f>
        <v>0</v>
      </c>
      <c r="F132" s="45">
        <f>HLOOKUP('Revisión Simce'!F12,'Revisión Simce'!$BH$13:$CQ$46,20,TRUE)</f>
        <v>1</v>
      </c>
      <c r="G132" s="45">
        <f>HLOOKUP('Revisión Simce'!G12,'Revisión Simce'!$BH$13:$CQ$46,20,TRUE)</f>
        <v>1</v>
      </c>
      <c r="H132" s="45" t="e">
        <f>HLOOKUP('Revisión Simce'!H12,'Revisión Simce'!$BH$13:$CQ$46,20,TRUE)</f>
        <v>#N/A</v>
      </c>
      <c r="I132" s="45" t="e">
        <f>HLOOKUP('Revisión Simce'!I12,'Revisión Simce'!$BH$13:$CQ$46,20,TRUE)</f>
        <v>#N/A</v>
      </c>
      <c r="J132" s="45" t="e">
        <f>HLOOKUP('Revisión Simce'!J12,'Revisión Simce'!$BH$13:$CQ$46,20,TRUE)</f>
        <v>#N/A</v>
      </c>
      <c r="K132" s="45" t="e">
        <f>HLOOKUP('Revisión Simce'!K12,'Revisión Simce'!$BH$13:$CQ$46,20,TRUE)</f>
        <v>#N/A</v>
      </c>
      <c r="L132" s="45" t="e">
        <f>HLOOKUP('Revisión Simce'!L12,'Revisión Simce'!$BH$13:$CQ$46,20,TRUE)</f>
        <v>#N/A</v>
      </c>
      <c r="M132" s="45" t="e">
        <f>HLOOKUP('Revisión Simce'!M12,'Revisión Simce'!$BH$13:$CQ$46,20,TRUE)</f>
        <v>#N/A</v>
      </c>
      <c r="N132" s="45" t="e">
        <f>HLOOKUP('Revisión Simce'!N12,'Revisión Simce'!$BH$13:$CQ$46,20,TRUE)</f>
        <v>#N/A</v>
      </c>
      <c r="O132" s="45" t="e">
        <f>HLOOKUP('Revisión Simce'!O12,'Revisión Simce'!$BH$13:$CQ$46,20,TRUE)</f>
        <v>#N/A</v>
      </c>
      <c r="P132" s="45" t="e">
        <f>HLOOKUP('Revisión Simce'!P12,'Revisión Simce'!$BH$13:$CQ$46,20,TRUE)</f>
        <v>#N/A</v>
      </c>
      <c r="Q132" s="45" t="e">
        <f>HLOOKUP('Revisión Simce'!Q12,'Revisión Simce'!$BH$13:$CQ$46,20,TRUE)</f>
        <v>#N/A</v>
      </c>
      <c r="R132" s="45" t="e">
        <f>HLOOKUP('Revisión Simce'!R12,'Revisión Simce'!$BH$13:$CQ$46,20,TRUE)</f>
        <v>#N/A</v>
      </c>
      <c r="S132" s="45" t="e">
        <f>HLOOKUP('Revisión Simce'!S12,'Revisión Simce'!$BH$13:$CQ$46,20,TRUE)</f>
        <v>#N/A</v>
      </c>
      <c r="T132" s="45" t="e">
        <f>HLOOKUP('Revisión Simce'!T12,'Revisión Simce'!$BH$13:$CQ$46,20,TRUE)</f>
        <v>#N/A</v>
      </c>
      <c r="U132" s="45" t="e">
        <f>HLOOKUP('Revisión Simce'!U12,'Revisión Simce'!$BH$13:$CQ$46,20,TRUE)</f>
        <v>#N/A</v>
      </c>
      <c r="V132" s="45" t="e">
        <f>HLOOKUP('Revisión Simce'!V12,'Revisión Simce'!$BH$13:$CQ$46,20,TRUE)</f>
        <v>#N/A</v>
      </c>
      <c r="W132" s="45" t="e">
        <f>HLOOKUP('Revisión Simce'!W12,'Revisión Simce'!$BH$13:$CQ$46,20,TRUE)</f>
        <v>#N/A</v>
      </c>
      <c r="X132" s="45" t="e">
        <f>HLOOKUP('Revisión Simce'!X12,'Revisión Simce'!$BH$13:$CQ$46,20,TRUE)</f>
        <v>#N/A</v>
      </c>
      <c r="Y132" s="45" t="e">
        <f>HLOOKUP('Revisión Simce'!Y12,'Revisión Simce'!$BH$13:$CQ$46,20,TRUE)</f>
        <v>#N/A</v>
      </c>
      <c r="Z132" s="45"/>
      <c r="AA132" s="45"/>
      <c r="AB132" s="45"/>
      <c r="AC132" s="49">
        <f>COUNT(C132:Z132)</f>
        <v>5</v>
      </c>
      <c r="AD132" s="49"/>
      <c r="AE132" s="49"/>
      <c r="AF132" s="49"/>
      <c r="AG132" s="49">
        <f>COUNTIF(C132:Y132,"=0")</f>
        <v>3</v>
      </c>
      <c r="AH132" s="49"/>
      <c r="AI132" s="49"/>
      <c r="AJ132" s="49"/>
      <c r="AK132" s="49">
        <f>AC132-AG132</f>
        <v>2</v>
      </c>
      <c r="AP132" s="92"/>
      <c r="AQ132" s="92"/>
      <c r="AR132" s="92"/>
      <c r="AS132" s="92"/>
    </row>
    <row r="133" spans="1:45" ht="15.75" thickBot="1">
      <c r="A133" s="89"/>
      <c r="B133" s="99" t="s">
        <v>59</v>
      </c>
      <c r="C133" s="100"/>
      <c r="D133" s="100"/>
      <c r="E133" s="100"/>
      <c r="F133" s="100"/>
      <c r="G133" s="100"/>
      <c r="H133" s="100"/>
      <c r="I133" s="100"/>
      <c r="J133" s="100"/>
      <c r="K133" s="100"/>
      <c r="L133" s="100"/>
      <c r="M133" s="100"/>
      <c r="N133" s="100"/>
      <c r="O133" s="100"/>
      <c r="P133" s="100"/>
      <c r="Q133" s="100"/>
      <c r="R133" s="100"/>
      <c r="S133" s="100"/>
      <c r="T133" s="100"/>
      <c r="U133" s="100"/>
      <c r="V133" s="100"/>
      <c r="W133" s="100"/>
      <c r="X133" s="100"/>
      <c r="Y133" s="100"/>
      <c r="Z133" s="100"/>
      <c r="AA133" s="100"/>
      <c r="AB133" s="100"/>
      <c r="AC133" s="100">
        <f>SUM(AC128:AC131)</f>
        <v>25</v>
      </c>
      <c r="AD133" s="100">
        <f>SUM(AD128:AD131)</f>
        <v>0</v>
      </c>
      <c r="AE133" s="100">
        <f>SUM(AE128:AE131)</f>
        <v>0</v>
      </c>
      <c r="AF133" s="100">
        <f>SUM(AF128:AF131)</f>
        <v>0</v>
      </c>
      <c r="AG133" s="100">
        <f>SUM(AG128:AG131)</f>
        <v>19</v>
      </c>
      <c r="AH133" s="100"/>
      <c r="AI133" s="100"/>
      <c r="AJ133" s="100"/>
      <c r="AK133" s="100">
        <f>SUM(AK128:AK131)</f>
        <v>6</v>
      </c>
      <c r="AP133" s="92"/>
      <c r="AQ133" s="92"/>
      <c r="AR133" s="92"/>
      <c r="AS133" s="92"/>
    </row>
    <row r="134" spans="1:45" ht="1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06"/>
      <c r="AD134" s="106"/>
      <c r="AE134" s="106"/>
      <c r="AF134" s="106"/>
      <c r="AG134" s="106"/>
      <c r="AH134" s="106"/>
      <c r="AI134" s="106"/>
      <c r="AJ134" s="106"/>
      <c r="AK134" s="106"/>
      <c r="AL134">
        <v>19</v>
      </c>
      <c r="AP134" s="92"/>
      <c r="AQ134" s="92"/>
      <c r="AR134" s="92"/>
      <c r="AS134" s="92"/>
    </row>
    <row r="135" spans="1:45" ht="15">
      <c r="A135" s="15">
        <f>AN28</f>
        <v>0</v>
      </c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06"/>
      <c r="AD135" s="106"/>
      <c r="AE135" s="106"/>
      <c r="AF135" s="106"/>
      <c r="AG135" s="106"/>
      <c r="AH135" s="106"/>
      <c r="AI135" s="106"/>
      <c r="AJ135" s="106"/>
      <c r="AK135" s="106"/>
      <c r="AP135" s="92"/>
      <c r="AQ135" s="92"/>
      <c r="AR135" s="92"/>
      <c r="AS135" s="92"/>
    </row>
    <row r="136" spans="1:45" ht="15">
      <c r="A136" s="15"/>
      <c r="B136" s="85" t="s">
        <v>55</v>
      </c>
      <c r="C136" s="15">
        <f>HLOOKUP('Revisión Simce'!C8,'Revisión Simce'!$BH$13:$CQ$46,21,TRUE)</f>
        <v>1</v>
      </c>
      <c r="D136" s="15">
        <f>HLOOKUP('Revisión Simce'!D8,'Revisión Simce'!$BH$13:$CQ$46,21,TRUE)</f>
        <v>1</v>
      </c>
      <c r="E136" s="15">
        <f>HLOOKUP('Revisión Simce'!E8,'Revisión Simce'!$BH$13:$CQ$46,21,TRUE)</f>
        <v>1</v>
      </c>
      <c r="F136" s="15" t="e">
        <f>HLOOKUP('Revisión Simce'!F8,'Revisión Simce'!$BH$13:$CQ$46,21,TRUE)</f>
        <v>#N/A</v>
      </c>
      <c r="G136" s="15" t="e">
        <f>HLOOKUP('Revisión Simce'!G8,'Revisión Simce'!$BH$13:$CQ$46,21,TRUE)</f>
        <v>#N/A</v>
      </c>
      <c r="H136" s="15" t="e">
        <f>HLOOKUP('Revisión Simce'!H8,'Revisión Simce'!$BH$13:$CQ$46,21,TRUE)</f>
        <v>#N/A</v>
      </c>
      <c r="I136" s="15" t="e">
        <f>HLOOKUP('Revisión Simce'!I8,'Revisión Simce'!$BH$13:$CQ$46,21,TRUE)</f>
        <v>#N/A</v>
      </c>
      <c r="J136" s="15" t="e">
        <f>HLOOKUP('Revisión Simce'!J8,'Revisión Simce'!$BH$13:$CQ$46,21,TRUE)</f>
        <v>#N/A</v>
      </c>
      <c r="K136" s="15" t="e">
        <f>HLOOKUP('Revisión Simce'!K8,'Revisión Simce'!$BH$13:$CQ$46,21,TRUE)</f>
        <v>#N/A</v>
      </c>
      <c r="L136" s="15" t="e">
        <f>HLOOKUP('Revisión Simce'!L8,'Revisión Simce'!$BH$13:$CQ$46,21,TRUE)</f>
        <v>#N/A</v>
      </c>
      <c r="M136" s="15" t="e">
        <f>HLOOKUP('Revisión Simce'!M8,'Revisión Simce'!$BH$13:$CQ$46,21,TRUE)</f>
        <v>#N/A</v>
      </c>
      <c r="N136" s="15" t="e">
        <f>HLOOKUP('Revisión Simce'!N8,'Revisión Simce'!$BH$13:$CQ$46,21,TRUE)</f>
        <v>#N/A</v>
      </c>
      <c r="O136" s="15" t="e">
        <f>HLOOKUP('Revisión Simce'!O8,'Revisión Simce'!$BH$13:$CQ$46,21,TRUE)</f>
        <v>#N/A</v>
      </c>
      <c r="P136" s="15" t="e">
        <f>HLOOKUP('Revisión Simce'!P8,'Revisión Simce'!$BH$13:$CQ$46,21,TRUE)</f>
        <v>#N/A</v>
      </c>
      <c r="Q136" s="15" t="e">
        <f>HLOOKUP('Revisión Simce'!Q8,'Revisión Simce'!$BH$13:$CQ$46,21,TRUE)</f>
        <v>#N/A</v>
      </c>
      <c r="R136" s="15" t="e">
        <f>HLOOKUP('Revisión Simce'!R8,'Revisión Simce'!$BH$13:$CQ$46,21,TRUE)</f>
        <v>#N/A</v>
      </c>
      <c r="S136" s="15" t="e">
        <f>HLOOKUP('Revisión Simce'!S8,'Revisión Simce'!$BH$13:$CQ$46,21,TRUE)</f>
        <v>#N/A</v>
      </c>
      <c r="T136" s="15" t="e">
        <f>HLOOKUP('Revisión Simce'!T8,'Revisión Simce'!$BH$13:$CQ$46,21,TRUE)</f>
        <v>#N/A</v>
      </c>
      <c r="U136" s="15" t="e">
        <f>HLOOKUP('Revisión Simce'!U8,'Revisión Simce'!$BH$13:$CQ$46,21,TRUE)</f>
        <v>#N/A</v>
      </c>
      <c r="V136" s="15" t="e">
        <f>HLOOKUP('Revisión Simce'!V8,'Revisión Simce'!$BH$13:$CQ$46,21,TRUE)</f>
        <v>#N/A</v>
      </c>
      <c r="W136" s="15" t="e">
        <f>HLOOKUP('Revisión Simce'!W8,'Revisión Simce'!$BH$13:$CQ$46,21,TRUE)</f>
        <v>#N/A</v>
      </c>
      <c r="X136" s="15" t="e">
        <f>HLOOKUP('Revisión Simce'!X8,'Revisión Simce'!$BH$13:$CQ$46,21,TRUE)</f>
        <v>#N/A</v>
      </c>
      <c r="Y136" s="15" t="e">
        <f>HLOOKUP('Revisión Simce'!Y8,'Revisión Simce'!$BH$13:$CQ$46,21,TRUE)</f>
        <v>#N/A</v>
      </c>
      <c r="Z136" s="15"/>
      <c r="AA136" s="15"/>
      <c r="AB136" s="15"/>
      <c r="AC136" s="106">
        <f>COUNT(C136:Z136)</f>
        <v>3</v>
      </c>
      <c r="AD136" s="106"/>
      <c r="AE136" s="106"/>
      <c r="AF136" s="106"/>
      <c r="AG136" s="106">
        <f t="shared" si="3"/>
        <v>0</v>
      </c>
      <c r="AH136" s="106"/>
      <c r="AI136" s="106"/>
      <c r="AJ136" s="106"/>
      <c r="AK136" s="106">
        <f t="shared" si="2"/>
        <v>3</v>
      </c>
      <c r="AP136" s="92"/>
      <c r="AQ136" s="92"/>
      <c r="AR136" s="92"/>
      <c r="AS136" s="92"/>
    </row>
    <row r="137" spans="1:45" ht="15">
      <c r="A137" s="15"/>
      <c r="B137" s="85" t="s">
        <v>56</v>
      </c>
      <c r="C137" s="15">
        <f>HLOOKUP('Revisión Simce'!C9,'Revisión Simce'!$BH$13:$CQ$46,21,TRUE)</f>
        <v>1</v>
      </c>
      <c r="D137" s="15">
        <f>HLOOKUP('Revisión Simce'!D9,'Revisión Simce'!$BH$13:$CQ$46,21,TRUE)</f>
        <v>1</v>
      </c>
      <c r="E137" s="15">
        <f>HLOOKUP('Revisión Simce'!E9,'Revisión Simce'!$BH$13:$CQ$46,21,TRUE)</f>
        <v>0</v>
      </c>
      <c r="F137" s="15">
        <f>HLOOKUP('Revisión Simce'!F9,'Revisión Simce'!$BH$13:$CQ$46,21,TRUE)</f>
        <v>1</v>
      </c>
      <c r="G137" s="15">
        <f>HLOOKUP('Revisión Simce'!G9,'Revisión Simce'!$BH$13:$CQ$46,21,TRUE)</f>
        <v>1</v>
      </c>
      <c r="H137" s="15">
        <f>HLOOKUP('Revisión Simce'!H9,'Revisión Simce'!$BH$13:$CQ$46,21,TRUE)</f>
        <v>1</v>
      </c>
      <c r="I137" s="15" t="e">
        <f>HLOOKUP('Revisión Simce'!I9,'Revisión Simce'!$BH$13:$CQ$46,21,TRUE)</f>
        <v>#N/A</v>
      </c>
      <c r="J137" s="15" t="e">
        <f>HLOOKUP('Revisión Simce'!J9,'Revisión Simce'!$BH$13:$CQ$46,21,TRUE)</f>
        <v>#N/A</v>
      </c>
      <c r="K137" s="15" t="e">
        <f>HLOOKUP('Revisión Simce'!K9,'Revisión Simce'!$BH$13:$CQ$46,21,TRUE)</f>
        <v>#N/A</v>
      </c>
      <c r="L137" s="15" t="e">
        <f>HLOOKUP('Revisión Simce'!L9,'Revisión Simce'!$BH$13:$CQ$46,21,TRUE)</f>
        <v>#N/A</v>
      </c>
      <c r="M137" s="15" t="e">
        <f>HLOOKUP('Revisión Simce'!M9,'Revisión Simce'!$BH$13:$CQ$46,21,TRUE)</f>
        <v>#N/A</v>
      </c>
      <c r="N137" s="15" t="e">
        <f>HLOOKUP('Revisión Simce'!N9,'Revisión Simce'!$BH$13:$CQ$46,21,TRUE)</f>
        <v>#N/A</v>
      </c>
      <c r="O137" s="15" t="e">
        <f>HLOOKUP('Revisión Simce'!O9,'Revisión Simce'!$BH$13:$CQ$46,21,TRUE)</f>
        <v>#N/A</v>
      </c>
      <c r="P137" s="15" t="e">
        <f>HLOOKUP('Revisión Simce'!P9,'Revisión Simce'!$BH$13:$CQ$46,21,TRUE)</f>
        <v>#N/A</v>
      </c>
      <c r="Q137" s="15" t="e">
        <f>HLOOKUP('Revisión Simce'!Q9,'Revisión Simce'!$BH$13:$CQ$46,21,TRUE)</f>
        <v>#N/A</v>
      </c>
      <c r="R137" s="15" t="e">
        <f>HLOOKUP('Revisión Simce'!R9,'Revisión Simce'!$BH$13:$CQ$46,21,TRUE)</f>
        <v>#N/A</v>
      </c>
      <c r="S137" s="15" t="e">
        <f>HLOOKUP('Revisión Simce'!S9,'Revisión Simce'!$BH$13:$CQ$46,21,TRUE)</f>
        <v>#N/A</v>
      </c>
      <c r="T137" s="15" t="e">
        <f>HLOOKUP('Revisión Simce'!T9,'Revisión Simce'!$BH$13:$CQ$46,21,TRUE)</f>
        <v>#N/A</v>
      </c>
      <c r="U137" s="15" t="e">
        <f>HLOOKUP('Revisión Simce'!U9,'Revisión Simce'!$BH$13:$CQ$46,21,TRUE)</f>
        <v>#N/A</v>
      </c>
      <c r="V137" s="15" t="e">
        <f>HLOOKUP('Revisión Simce'!V9,'Revisión Simce'!$BH$13:$CQ$46,21,TRUE)</f>
        <v>#N/A</v>
      </c>
      <c r="W137" s="15" t="e">
        <f>HLOOKUP('Revisión Simce'!W9,'Revisión Simce'!$BH$13:$CQ$46,21,TRUE)</f>
        <v>#N/A</v>
      </c>
      <c r="X137" s="15" t="e">
        <f>HLOOKUP('Revisión Simce'!X9,'Revisión Simce'!$BH$13:$CQ$46,21,TRUE)</f>
        <v>#N/A</v>
      </c>
      <c r="Y137" s="15" t="e">
        <f>HLOOKUP('Revisión Simce'!Y9,'Revisión Simce'!$BH$13:$CQ$46,21,TRUE)</f>
        <v>#N/A</v>
      </c>
      <c r="Z137" s="15"/>
      <c r="AA137" s="15"/>
      <c r="AB137" s="15"/>
      <c r="AC137" s="106">
        <f>COUNT(C137:Z137)</f>
        <v>6</v>
      </c>
      <c r="AD137" s="106"/>
      <c r="AE137" s="106"/>
      <c r="AF137" s="106"/>
      <c r="AG137" s="106">
        <f t="shared" si="3"/>
        <v>1</v>
      </c>
      <c r="AH137" s="106"/>
      <c r="AI137" s="106"/>
      <c r="AJ137" s="106"/>
      <c r="AK137" s="106">
        <f t="shared" si="2"/>
        <v>5</v>
      </c>
      <c r="AP137" s="92"/>
      <c r="AQ137" s="92"/>
      <c r="AR137" s="92"/>
      <c r="AS137" s="92"/>
    </row>
    <row r="138" spans="1:45" ht="15">
      <c r="A138" s="15"/>
      <c r="B138" s="85" t="s">
        <v>57</v>
      </c>
      <c r="C138" s="15">
        <f>HLOOKUP('Revisión Simce'!C10,'Revisión Simce'!$BH$13:$CQ$46,21,TRUE)</f>
        <v>1</v>
      </c>
      <c r="D138" s="15">
        <f>HLOOKUP('Revisión Simce'!D10,'Revisión Simce'!$BH$13:$CQ$46,21,TRUE)</f>
        <v>1</v>
      </c>
      <c r="E138" s="15">
        <f>HLOOKUP('Revisión Simce'!E10,'Revisión Simce'!$BH$13:$CQ$46,21,TRUE)</f>
        <v>0</v>
      </c>
      <c r="F138" s="15">
        <f>HLOOKUP('Revisión Simce'!F10,'Revisión Simce'!$BH$13:$CQ$46,21,TRUE)</f>
        <v>0</v>
      </c>
      <c r="G138" s="15">
        <f>HLOOKUP('Revisión Simce'!G10,'Revisión Simce'!$BH$13:$CQ$46,21,TRUE)</f>
        <v>1</v>
      </c>
      <c r="H138" s="15">
        <f>HLOOKUP('Revisión Simce'!H10,'Revisión Simce'!$BH$13:$CQ$46,21,TRUE)</f>
        <v>1</v>
      </c>
      <c r="I138" s="15">
        <f>HLOOKUP('Revisión Simce'!I10,'Revisión Simce'!$BH$13:$CQ$46,21,TRUE)</f>
        <v>1</v>
      </c>
      <c r="J138" s="15" t="e">
        <f>HLOOKUP('Revisión Simce'!J10,'Revisión Simce'!$BH$13:$CQ$46,21,TRUE)</f>
        <v>#N/A</v>
      </c>
      <c r="K138" s="15" t="e">
        <f>HLOOKUP('Revisión Simce'!K10,'Revisión Simce'!$BH$13:$CQ$46,21,TRUE)</f>
        <v>#N/A</v>
      </c>
      <c r="L138" s="15" t="e">
        <f>HLOOKUP('Revisión Simce'!L10,'Revisión Simce'!$BH$13:$CQ$46,21,TRUE)</f>
        <v>#N/A</v>
      </c>
      <c r="M138" s="15" t="e">
        <f>HLOOKUP('Revisión Simce'!M10,'Revisión Simce'!$BH$13:$CQ$46,21,TRUE)</f>
        <v>#N/A</v>
      </c>
      <c r="N138" s="15" t="e">
        <f>HLOOKUP('Revisión Simce'!N10,'Revisión Simce'!$BH$13:$CQ$46,21,TRUE)</f>
        <v>#N/A</v>
      </c>
      <c r="O138" s="15" t="e">
        <f>HLOOKUP('Revisión Simce'!O10,'Revisión Simce'!$BH$13:$CQ$46,21,TRUE)</f>
        <v>#N/A</v>
      </c>
      <c r="P138" s="15" t="e">
        <f>HLOOKUP('Revisión Simce'!P10,'Revisión Simce'!$BH$13:$CQ$46,21,TRUE)</f>
        <v>#N/A</v>
      </c>
      <c r="Q138" s="15" t="e">
        <f>HLOOKUP('Revisión Simce'!Q10,'Revisión Simce'!$BH$13:$CQ$46,21,TRUE)</f>
        <v>#N/A</v>
      </c>
      <c r="R138" s="15" t="e">
        <f>HLOOKUP('Revisión Simce'!R10,'Revisión Simce'!$BH$13:$CQ$46,21,TRUE)</f>
        <v>#N/A</v>
      </c>
      <c r="S138" s="15" t="e">
        <f>HLOOKUP('Revisión Simce'!S10,'Revisión Simce'!$BH$13:$CQ$46,21,TRUE)</f>
        <v>#N/A</v>
      </c>
      <c r="T138" s="15" t="e">
        <f>HLOOKUP('Revisión Simce'!T10,'Revisión Simce'!$BH$13:$CQ$46,21,TRUE)</f>
        <v>#N/A</v>
      </c>
      <c r="U138" s="15" t="e">
        <f>HLOOKUP('Revisión Simce'!U10,'Revisión Simce'!$BH$13:$CQ$46,21,TRUE)</f>
        <v>#N/A</v>
      </c>
      <c r="V138" s="15" t="e">
        <f>HLOOKUP('Revisión Simce'!V10,'Revisión Simce'!$BH$13:$CQ$46,21,TRUE)</f>
        <v>#N/A</v>
      </c>
      <c r="W138" s="15" t="e">
        <f>HLOOKUP('Revisión Simce'!W10,'Revisión Simce'!$BH$13:$CQ$46,21,TRUE)</f>
        <v>#N/A</v>
      </c>
      <c r="X138" s="15" t="e">
        <f>HLOOKUP('Revisión Simce'!X10,'Revisión Simce'!$BH$13:$CQ$46,21,TRUE)</f>
        <v>#N/A</v>
      </c>
      <c r="Y138" s="15" t="e">
        <f>HLOOKUP('Revisión Simce'!Y10,'Revisión Simce'!$BH$13:$CQ$46,21,TRUE)</f>
        <v>#N/A</v>
      </c>
      <c r="Z138" s="15"/>
      <c r="AA138" s="15"/>
      <c r="AB138" s="15"/>
      <c r="AC138" s="106">
        <f>COUNT(C138:Z138)</f>
        <v>7</v>
      </c>
      <c r="AD138" s="106"/>
      <c r="AE138" s="106"/>
      <c r="AF138" s="106"/>
      <c r="AG138" s="106">
        <f t="shared" si="3"/>
        <v>2</v>
      </c>
      <c r="AH138" s="106"/>
      <c r="AI138" s="106"/>
      <c r="AJ138" s="106"/>
      <c r="AK138" s="106">
        <f t="shared" si="2"/>
        <v>5</v>
      </c>
      <c r="AP138" s="92"/>
      <c r="AQ138" s="92"/>
      <c r="AR138" s="92"/>
      <c r="AS138" s="92"/>
    </row>
    <row r="139" spans="1:45" ht="15">
      <c r="A139" s="15"/>
      <c r="B139" s="85" t="s">
        <v>58</v>
      </c>
      <c r="C139" s="15">
        <f>HLOOKUP('Revisión Simce'!C11,'Revisión Simce'!$BH$13:$CQ$46,21,TRUE)</f>
        <v>0</v>
      </c>
      <c r="D139" s="15">
        <f>HLOOKUP('Revisión Simce'!D11,'Revisión Simce'!$BH$13:$CQ$46,21,TRUE)</f>
        <v>0</v>
      </c>
      <c r="E139" s="15">
        <f>HLOOKUP('Revisión Simce'!E11,'Revisión Simce'!$BH$13:$CQ$46,21,TRUE)</f>
        <v>1</v>
      </c>
      <c r="F139" s="15">
        <f>HLOOKUP('Revisión Simce'!F11,'Revisión Simce'!$BH$13:$CQ$46,21,TRUE)</f>
        <v>1</v>
      </c>
      <c r="G139" s="15">
        <f>HLOOKUP('Revisión Simce'!G11,'Revisión Simce'!$BH$13:$CQ$46,21,TRUE)</f>
        <v>0</v>
      </c>
      <c r="H139" s="15">
        <f>HLOOKUP('Revisión Simce'!H11,'Revisión Simce'!$BH$13:$CQ$46,21,TRUE)</f>
        <v>1</v>
      </c>
      <c r="I139" s="15">
        <f>HLOOKUP('Revisión Simce'!I11,'Revisión Simce'!$BH$13:$CQ$46,21,TRUE)</f>
        <v>1</v>
      </c>
      <c r="J139" s="15">
        <f>HLOOKUP('Revisión Simce'!J11,'Revisión Simce'!$BH$13:$CQ$46,21,TRUE)</f>
        <v>0</v>
      </c>
      <c r="K139" s="15">
        <f>HLOOKUP('Revisión Simce'!K11,'Revisión Simce'!$BH$13:$CQ$46,21,TRUE)</f>
        <v>1</v>
      </c>
      <c r="L139" s="15" t="e">
        <f>HLOOKUP('Revisión Simce'!L11,'Revisión Simce'!$BH$13:$CQ$46,21,TRUE)</f>
        <v>#N/A</v>
      </c>
      <c r="M139" s="15" t="e">
        <f>HLOOKUP('Revisión Simce'!M11,'Revisión Simce'!$BH$13:$CQ$46,21,TRUE)</f>
        <v>#N/A</v>
      </c>
      <c r="N139" s="15" t="e">
        <f>HLOOKUP('Revisión Simce'!N11,'Revisión Simce'!$BH$13:$CQ$46,21,TRUE)</f>
        <v>#N/A</v>
      </c>
      <c r="O139" s="15" t="e">
        <f>HLOOKUP('Revisión Simce'!O11,'Revisión Simce'!$BH$13:$CQ$46,21,TRUE)</f>
        <v>#N/A</v>
      </c>
      <c r="P139" s="15" t="e">
        <f>HLOOKUP('Revisión Simce'!P11,'Revisión Simce'!$BH$13:$CQ$46,21,TRUE)</f>
        <v>#N/A</v>
      </c>
      <c r="Q139" s="15" t="e">
        <f>HLOOKUP('Revisión Simce'!Q11,'Revisión Simce'!$BH$13:$CQ$46,21,TRUE)</f>
        <v>#N/A</v>
      </c>
      <c r="R139" s="15" t="e">
        <f>HLOOKUP('Revisión Simce'!R11,'Revisión Simce'!$BH$13:$CQ$46,21,TRUE)</f>
        <v>#N/A</v>
      </c>
      <c r="S139" s="15" t="e">
        <f>HLOOKUP('Revisión Simce'!S11,'Revisión Simce'!$BH$13:$CQ$46,21,TRUE)</f>
        <v>#N/A</v>
      </c>
      <c r="T139" s="15" t="e">
        <f>HLOOKUP('Revisión Simce'!T11,'Revisión Simce'!$BH$13:$CQ$46,21,TRUE)</f>
        <v>#N/A</v>
      </c>
      <c r="U139" s="15" t="e">
        <f>HLOOKUP('Revisión Simce'!U11,'Revisión Simce'!$BH$13:$CQ$46,21,TRUE)</f>
        <v>#N/A</v>
      </c>
      <c r="V139" s="15" t="e">
        <f>HLOOKUP('Revisión Simce'!V11,'Revisión Simce'!$BH$13:$CQ$46,21,TRUE)</f>
        <v>#N/A</v>
      </c>
      <c r="W139" s="15" t="e">
        <f>HLOOKUP('Revisión Simce'!W11,'Revisión Simce'!$BH$13:$CQ$46,21,TRUE)</f>
        <v>#N/A</v>
      </c>
      <c r="X139" s="15" t="e">
        <f>HLOOKUP('Revisión Simce'!X11,'Revisión Simce'!$BH$13:$CQ$46,21,TRUE)</f>
        <v>#N/A</v>
      </c>
      <c r="Y139" s="15" t="e">
        <f>HLOOKUP('Revisión Simce'!Y11,'Revisión Simce'!$BH$13:$CQ$46,21,TRUE)</f>
        <v>#N/A</v>
      </c>
      <c r="Z139" s="15"/>
      <c r="AA139" s="15"/>
      <c r="AB139" s="15"/>
      <c r="AC139" s="106">
        <f>COUNT(C139:Z139)</f>
        <v>9</v>
      </c>
      <c r="AD139" s="106"/>
      <c r="AE139" s="106"/>
      <c r="AF139" s="106"/>
      <c r="AG139" s="106">
        <f t="shared" si="3"/>
        <v>4</v>
      </c>
      <c r="AH139" s="106"/>
      <c r="AI139" s="106"/>
      <c r="AJ139" s="106"/>
      <c r="AK139" s="106">
        <f t="shared" si="2"/>
        <v>5</v>
      </c>
      <c r="AP139" s="92"/>
      <c r="AQ139" s="92"/>
      <c r="AR139" s="92"/>
      <c r="AS139" s="92"/>
    </row>
    <row r="140" spans="1:45" ht="15">
      <c r="A140" s="15"/>
      <c r="B140" s="85"/>
      <c r="C140" s="15">
        <f>HLOOKUP('Revisión Simce'!C12,'Revisión Simce'!$BH$13:$CQ$46,21,TRUE)</f>
        <v>1</v>
      </c>
      <c r="D140" s="15">
        <f>HLOOKUP('Revisión Simce'!D12,'Revisión Simce'!$BH$13:$CQ$46,21,TRUE)</f>
        <v>1</v>
      </c>
      <c r="E140" s="15">
        <f>HLOOKUP('Revisión Simce'!E12,'Revisión Simce'!$BH$13:$CQ$46,21,TRUE)</f>
        <v>1</v>
      </c>
      <c r="F140" s="15">
        <f>HLOOKUP('Revisión Simce'!F12,'Revisión Simce'!$BH$13:$CQ$46,21,TRUE)</f>
        <v>1</v>
      </c>
      <c r="G140" s="15">
        <f>HLOOKUP('Revisión Simce'!G12,'Revisión Simce'!$BH$13:$CQ$46,21,TRUE)</f>
        <v>1</v>
      </c>
      <c r="H140" s="15" t="e">
        <f>HLOOKUP('Revisión Simce'!H12,'Revisión Simce'!$BH$13:$CQ$46,21,TRUE)</f>
        <v>#N/A</v>
      </c>
      <c r="I140" s="15" t="e">
        <f>HLOOKUP('Revisión Simce'!I12,'Revisión Simce'!$BH$13:$CQ$46,21,TRUE)</f>
        <v>#N/A</v>
      </c>
      <c r="J140" s="15" t="e">
        <f>HLOOKUP('Revisión Simce'!J12,'Revisión Simce'!$BH$13:$CQ$46,21,TRUE)</f>
        <v>#N/A</v>
      </c>
      <c r="K140" s="15" t="e">
        <f>HLOOKUP('Revisión Simce'!K12,'Revisión Simce'!$BH$13:$CQ$46,21,TRUE)</f>
        <v>#N/A</v>
      </c>
      <c r="L140" s="15" t="e">
        <f>HLOOKUP('Revisión Simce'!L12,'Revisión Simce'!$BH$13:$CQ$46,21,TRUE)</f>
        <v>#N/A</v>
      </c>
      <c r="M140" s="15" t="e">
        <f>HLOOKUP('Revisión Simce'!M12,'Revisión Simce'!$BH$13:$CQ$46,21,TRUE)</f>
        <v>#N/A</v>
      </c>
      <c r="N140" s="15" t="e">
        <f>HLOOKUP('Revisión Simce'!N12,'Revisión Simce'!$BH$13:$CQ$46,21,TRUE)</f>
        <v>#N/A</v>
      </c>
      <c r="O140" s="15" t="e">
        <f>HLOOKUP('Revisión Simce'!O12,'Revisión Simce'!$BH$13:$CQ$46,21,TRUE)</f>
        <v>#N/A</v>
      </c>
      <c r="P140" s="15" t="e">
        <f>HLOOKUP('Revisión Simce'!P12,'Revisión Simce'!$BH$13:$CQ$46,21,TRUE)</f>
        <v>#N/A</v>
      </c>
      <c r="Q140" s="15" t="e">
        <f>HLOOKUP('Revisión Simce'!Q12,'Revisión Simce'!$BH$13:$CQ$46,21,TRUE)</f>
        <v>#N/A</v>
      </c>
      <c r="R140" s="15" t="e">
        <f>HLOOKUP('Revisión Simce'!R12,'Revisión Simce'!$BH$13:$CQ$46,21,TRUE)</f>
        <v>#N/A</v>
      </c>
      <c r="S140" s="15" t="e">
        <f>HLOOKUP('Revisión Simce'!S12,'Revisión Simce'!$BH$13:$CQ$46,21,TRUE)</f>
        <v>#N/A</v>
      </c>
      <c r="T140" s="15" t="e">
        <f>HLOOKUP('Revisión Simce'!T12,'Revisión Simce'!$BH$13:$CQ$46,21,TRUE)</f>
        <v>#N/A</v>
      </c>
      <c r="U140" s="15" t="e">
        <f>HLOOKUP('Revisión Simce'!U12,'Revisión Simce'!$BH$13:$CQ$46,21,TRUE)</f>
        <v>#N/A</v>
      </c>
      <c r="V140" s="15" t="e">
        <f>HLOOKUP('Revisión Simce'!V12,'Revisión Simce'!$BH$13:$CQ$46,21,TRUE)</f>
        <v>#N/A</v>
      </c>
      <c r="W140" s="15" t="e">
        <f>HLOOKUP('Revisión Simce'!W12,'Revisión Simce'!$BH$13:$CQ$46,21,TRUE)</f>
        <v>#N/A</v>
      </c>
      <c r="X140" s="15" t="e">
        <f>HLOOKUP('Revisión Simce'!X12,'Revisión Simce'!$BH$13:$CQ$46,21,TRUE)</f>
        <v>#N/A</v>
      </c>
      <c r="Y140" s="15" t="e">
        <f>HLOOKUP('Revisión Simce'!Y12,'Revisión Simce'!$BH$13:$CQ$46,21,TRUE)</f>
        <v>#N/A</v>
      </c>
      <c r="Z140" s="15"/>
      <c r="AA140" s="15"/>
      <c r="AB140" s="15"/>
      <c r="AC140" s="106">
        <f>COUNT(C140:Z140)</f>
        <v>5</v>
      </c>
      <c r="AD140" s="106"/>
      <c r="AE140" s="106"/>
      <c r="AF140" s="106"/>
      <c r="AG140" s="106">
        <f>COUNTIF(C140:Y140,"=0")</f>
        <v>0</v>
      </c>
      <c r="AH140" s="106"/>
      <c r="AI140" s="106"/>
      <c r="AJ140" s="106"/>
      <c r="AK140" s="106">
        <f>AC140-AG140</f>
        <v>5</v>
      </c>
      <c r="AP140" s="92"/>
      <c r="AQ140" s="92"/>
      <c r="AR140" s="92"/>
      <c r="AS140" s="92"/>
    </row>
    <row r="141" spans="1:45" ht="15.75" thickBot="1">
      <c r="A141" s="86"/>
      <c r="B141" s="90" t="s">
        <v>59</v>
      </c>
      <c r="C141" s="91"/>
      <c r="D141" s="91"/>
      <c r="E141" s="91"/>
      <c r="F141" s="91"/>
      <c r="G141" s="91"/>
      <c r="H141" s="91"/>
      <c r="I141" s="91"/>
      <c r="J141" s="91"/>
      <c r="K141" s="91"/>
      <c r="L141" s="91"/>
      <c r="M141" s="91"/>
      <c r="N141" s="91"/>
      <c r="O141" s="91"/>
      <c r="P141" s="91"/>
      <c r="Q141" s="91"/>
      <c r="R141" s="91"/>
      <c r="S141" s="91"/>
      <c r="T141" s="91"/>
      <c r="U141" s="91"/>
      <c r="V141" s="91"/>
      <c r="W141" s="91"/>
      <c r="X141" s="91"/>
      <c r="Y141" s="91"/>
      <c r="Z141" s="91"/>
      <c r="AA141" s="91"/>
      <c r="AB141" s="91"/>
      <c r="AC141" s="91">
        <f>SUM(AC136:AC139)</f>
        <v>25</v>
      </c>
      <c r="AD141" s="91">
        <f>SUM(AD136:AD139)</f>
        <v>0</v>
      </c>
      <c r="AE141" s="91">
        <f>SUM(AE136:AE139)</f>
        <v>0</v>
      </c>
      <c r="AF141" s="91">
        <f>SUM(AF136:AF139)</f>
        <v>0</v>
      </c>
      <c r="AG141" s="91">
        <f>SUM(AG136:AG139)</f>
        <v>7</v>
      </c>
      <c r="AH141" s="91"/>
      <c r="AI141" s="91"/>
      <c r="AJ141" s="91"/>
      <c r="AK141" s="91">
        <f>SUM(AK136:AK139)</f>
        <v>18</v>
      </c>
      <c r="AP141" s="92"/>
      <c r="AQ141" s="92"/>
      <c r="AR141" s="92"/>
      <c r="AS141" s="92"/>
    </row>
    <row r="142" spans="1:45" ht="15">
      <c r="A142" s="45"/>
      <c r="B142" s="45"/>
      <c r="C142" s="45"/>
      <c r="D142" s="45"/>
      <c r="E142" s="45"/>
      <c r="F142" s="45"/>
      <c r="G142" s="45"/>
      <c r="H142" s="45"/>
      <c r="I142" s="45"/>
      <c r="J142" s="45"/>
      <c r="K142" s="45"/>
      <c r="L142" s="45"/>
      <c r="M142" s="45"/>
      <c r="N142" s="45"/>
      <c r="O142" s="45"/>
      <c r="P142" s="45"/>
      <c r="Q142" s="45"/>
      <c r="R142" s="45"/>
      <c r="S142" s="45"/>
      <c r="T142" s="45"/>
      <c r="U142" s="45"/>
      <c r="V142" s="45"/>
      <c r="W142" s="45"/>
      <c r="X142" s="45"/>
      <c r="Y142" s="45"/>
      <c r="Z142" s="45"/>
      <c r="AA142" s="45"/>
      <c r="AB142" s="45"/>
      <c r="AC142" s="49"/>
      <c r="AD142" s="49"/>
      <c r="AE142" s="49"/>
      <c r="AF142" s="49"/>
      <c r="AG142" s="49"/>
      <c r="AH142" s="49"/>
      <c r="AI142" s="49"/>
      <c r="AJ142" s="49"/>
      <c r="AK142" s="49"/>
      <c r="AL142">
        <v>20</v>
      </c>
      <c r="AP142" s="92"/>
      <c r="AQ142" s="92"/>
      <c r="AR142" s="92"/>
      <c r="AS142" s="92"/>
    </row>
    <row r="143" spans="1:45" ht="15">
      <c r="A143" s="45"/>
      <c r="B143" s="45"/>
      <c r="C143" s="45"/>
      <c r="D143" s="45"/>
      <c r="E143" s="45"/>
      <c r="F143" s="45"/>
      <c r="G143" s="45"/>
      <c r="H143" s="45"/>
      <c r="I143" s="45"/>
      <c r="J143" s="45"/>
      <c r="K143" s="45"/>
      <c r="L143" s="45"/>
      <c r="M143" s="45"/>
      <c r="N143" s="45"/>
      <c r="O143" s="45"/>
      <c r="P143" s="45"/>
      <c r="Q143" s="45"/>
      <c r="R143" s="45"/>
      <c r="S143" s="45"/>
      <c r="T143" s="45"/>
      <c r="U143" s="45"/>
      <c r="V143" s="45"/>
      <c r="W143" s="45"/>
      <c r="X143" s="45"/>
      <c r="Y143" s="45"/>
      <c r="Z143" s="45"/>
      <c r="AA143" s="45"/>
      <c r="AB143" s="45"/>
      <c r="AC143" s="49"/>
      <c r="AD143" s="49"/>
      <c r="AE143" s="49"/>
      <c r="AF143" s="49"/>
      <c r="AG143" s="49"/>
      <c r="AH143" s="49"/>
      <c r="AI143" s="49"/>
      <c r="AJ143" s="49"/>
      <c r="AK143" s="49"/>
      <c r="AP143" s="92"/>
      <c r="AQ143" s="92"/>
      <c r="AR143" s="92"/>
      <c r="AS143" s="92"/>
    </row>
    <row r="144" spans="1:45" ht="15">
      <c r="A144" s="45">
        <f>AN29</f>
        <v>0</v>
      </c>
      <c r="C144" s="45"/>
      <c r="D144" s="45"/>
      <c r="E144" s="45"/>
      <c r="F144" s="45"/>
      <c r="G144" s="45"/>
      <c r="H144" s="45"/>
      <c r="I144" s="45"/>
      <c r="J144" s="45"/>
      <c r="K144" s="45"/>
      <c r="L144" s="45"/>
      <c r="M144" s="45"/>
      <c r="N144" s="45"/>
      <c r="O144" s="45"/>
      <c r="P144" s="45"/>
      <c r="Q144" s="45"/>
      <c r="R144" s="45"/>
      <c r="S144" s="45"/>
      <c r="T144" s="45"/>
      <c r="U144" s="45"/>
      <c r="V144" s="45"/>
      <c r="W144" s="45"/>
      <c r="X144" s="45"/>
      <c r="Y144" s="45"/>
      <c r="Z144" s="45"/>
      <c r="AA144" s="45"/>
      <c r="AB144" s="45"/>
      <c r="AC144" s="49"/>
      <c r="AD144" s="49"/>
      <c r="AE144" s="49"/>
      <c r="AF144" s="49"/>
      <c r="AG144" s="49"/>
      <c r="AH144" s="49"/>
      <c r="AI144" s="49"/>
      <c r="AJ144" s="49"/>
      <c r="AK144" s="49"/>
      <c r="AP144" s="92"/>
      <c r="AQ144" s="92"/>
      <c r="AR144" s="92"/>
      <c r="AS144" s="92"/>
    </row>
    <row r="145" spans="1:45" ht="15">
      <c r="A145" s="45"/>
      <c r="B145" s="101" t="s">
        <v>55</v>
      </c>
      <c r="C145" s="45">
        <f>HLOOKUP('Revisión Simce'!C8,'Revisión Simce'!$BH$13:$CQ$46,22,TRUE)</f>
        <v>1</v>
      </c>
      <c r="D145" s="45">
        <f>HLOOKUP('Revisión Simce'!D8,'Revisión Simce'!$BH$13:$CQ$46,22,TRUE)</f>
        <v>1</v>
      </c>
      <c r="E145" s="45">
        <f>HLOOKUP('Revisión Simce'!E8,'Revisión Simce'!$BH$13:$CQ$46,22,TRUE)</f>
        <v>1</v>
      </c>
      <c r="F145" s="45" t="e">
        <f>HLOOKUP('Revisión Simce'!F8,'Revisión Simce'!$BH$13:$CQ$46,22,TRUE)</f>
        <v>#N/A</v>
      </c>
      <c r="G145" s="45" t="e">
        <f>HLOOKUP('Revisión Simce'!G8,'Revisión Simce'!$BH$13:$CQ$46,22,TRUE)</f>
        <v>#N/A</v>
      </c>
      <c r="H145" s="45" t="e">
        <f>HLOOKUP('Revisión Simce'!H8,'Revisión Simce'!$BH$13:$CQ$46,22,TRUE)</f>
        <v>#N/A</v>
      </c>
      <c r="I145" s="45" t="e">
        <f>HLOOKUP('Revisión Simce'!I8,'Revisión Simce'!$BH$13:$CQ$46,22,TRUE)</f>
        <v>#N/A</v>
      </c>
      <c r="J145" s="45" t="e">
        <f>HLOOKUP('Revisión Simce'!J8,'Revisión Simce'!$BH$13:$CQ$46,22,TRUE)</f>
        <v>#N/A</v>
      </c>
      <c r="K145" s="45" t="e">
        <f>HLOOKUP('Revisión Simce'!K8,'Revisión Simce'!$BH$13:$CQ$46,22,TRUE)</f>
        <v>#N/A</v>
      </c>
      <c r="L145" s="45" t="e">
        <f>HLOOKUP('Revisión Simce'!L8,'Revisión Simce'!$BH$13:$CQ$46,22,TRUE)</f>
        <v>#N/A</v>
      </c>
      <c r="M145" s="45" t="e">
        <f>HLOOKUP('Revisión Simce'!M8,'Revisión Simce'!$BH$13:$CQ$46,22,TRUE)</f>
        <v>#N/A</v>
      </c>
      <c r="N145" s="45" t="e">
        <f>HLOOKUP('Revisión Simce'!N8,'Revisión Simce'!$BH$13:$CQ$46,22,TRUE)</f>
        <v>#N/A</v>
      </c>
      <c r="O145" s="45" t="e">
        <f>HLOOKUP('Revisión Simce'!O8,'Revisión Simce'!$BH$13:$CQ$46,22,TRUE)</f>
        <v>#N/A</v>
      </c>
      <c r="P145" s="45" t="e">
        <f>HLOOKUP('Revisión Simce'!P8,'Revisión Simce'!$BH$13:$CQ$46,22,TRUE)</f>
        <v>#N/A</v>
      </c>
      <c r="Q145" s="45" t="e">
        <f>HLOOKUP('Revisión Simce'!Q8,'Revisión Simce'!$BH$13:$CQ$46,22,TRUE)</f>
        <v>#N/A</v>
      </c>
      <c r="R145" s="45" t="e">
        <f>HLOOKUP('Revisión Simce'!R8,'Revisión Simce'!$BH$13:$CQ$46,22,TRUE)</f>
        <v>#N/A</v>
      </c>
      <c r="S145" s="45" t="e">
        <f>HLOOKUP('Revisión Simce'!S8,'Revisión Simce'!$BH$13:$CQ$46,22,TRUE)</f>
        <v>#N/A</v>
      </c>
      <c r="T145" s="45" t="e">
        <f>HLOOKUP('Revisión Simce'!T8,'Revisión Simce'!$BH$13:$CQ$46,22,TRUE)</f>
        <v>#N/A</v>
      </c>
      <c r="U145" s="45" t="e">
        <f>HLOOKUP('Revisión Simce'!U8,'Revisión Simce'!$BH$13:$CQ$46,22,TRUE)</f>
        <v>#N/A</v>
      </c>
      <c r="V145" s="45" t="e">
        <f>HLOOKUP('Revisión Simce'!V8,'Revisión Simce'!$BH$13:$CQ$46,22,TRUE)</f>
        <v>#N/A</v>
      </c>
      <c r="W145" s="45" t="e">
        <f>HLOOKUP('Revisión Simce'!W8,'Revisión Simce'!$BH$13:$CQ$46,22,TRUE)</f>
        <v>#N/A</v>
      </c>
      <c r="X145" s="45" t="e">
        <f>HLOOKUP('Revisión Simce'!X8,'Revisión Simce'!$BH$13:$CQ$46,22,TRUE)</f>
        <v>#N/A</v>
      </c>
      <c r="Y145" s="45" t="e">
        <f>HLOOKUP('Revisión Simce'!Y8,'Revisión Simce'!$BH$13:$CQ$46,22,TRUE)</f>
        <v>#N/A</v>
      </c>
      <c r="Z145" s="45"/>
      <c r="AA145" s="45"/>
      <c r="AB145" s="45"/>
      <c r="AC145" s="49">
        <f>COUNT(C145:Z145)</f>
        <v>3</v>
      </c>
      <c r="AD145" s="49"/>
      <c r="AE145" s="49"/>
      <c r="AF145" s="49"/>
      <c r="AG145" s="49">
        <f t="shared" si="3"/>
        <v>0</v>
      </c>
      <c r="AH145" s="49"/>
      <c r="AI145" s="49"/>
      <c r="AJ145" s="49"/>
      <c r="AK145" s="49">
        <f t="shared" si="2"/>
        <v>3</v>
      </c>
      <c r="AP145" s="92"/>
      <c r="AQ145" s="92"/>
      <c r="AR145" s="92"/>
      <c r="AS145" s="92"/>
    </row>
    <row r="146" spans="1:45" ht="15">
      <c r="A146" s="45"/>
      <c r="B146" s="101" t="s">
        <v>56</v>
      </c>
      <c r="C146" s="45">
        <f>HLOOKUP('Revisión Simce'!C9,'Revisión Simce'!$BH$13:$CQ$46,22,TRUE)</f>
        <v>0</v>
      </c>
      <c r="D146" s="45">
        <f>HLOOKUP('Revisión Simce'!D9,'Revisión Simce'!$BH$13:$CQ$46,22,TRUE)</f>
        <v>0</v>
      </c>
      <c r="E146" s="45">
        <f>HLOOKUP('Revisión Simce'!E9,'Revisión Simce'!$BH$13:$CQ$46,22,TRUE)</f>
        <v>0</v>
      </c>
      <c r="F146" s="45">
        <f>HLOOKUP('Revisión Simce'!F9,'Revisión Simce'!$BH$13:$CQ$46,22,TRUE)</f>
        <v>1</v>
      </c>
      <c r="G146" s="45">
        <f>HLOOKUP('Revisión Simce'!G9,'Revisión Simce'!$BH$13:$CQ$46,22,TRUE)</f>
        <v>1</v>
      </c>
      <c r="H146" s="45">
        <f>HLOOKUP('Revisión Simce'!H9,'Revisión Simce'!$BH$13:$CQ$46,22,TRUE)</f>
        <v>1</v>
      </c>
      <c r="I146" s="45" t="e">
        <f>HLOOKUP('Revisión Simce'!I9,'Revisión Simce'!$BH$13:$CQ$46,22,TRUE)</f>
        <v>#N/A</v>
      </c>
      <c r="J146" s="45" t="e">
        <f>HLOOKUP('Revisión Simce'!J9,'Revisión Simce'!$BH$13:$CQ$46,22,TRUE)</f>
        <v>#N/A</v>
      </c>
      <c r="K146" s="45" t="e">
        <f>HLOOKUP('Revisión Simce'!K9,'Revisión Simce'!$BH$13:$CQ$46,22,TRUE)</f>
        <v>#N/A</v>
      </c>
      <c r="L146" s="45" t="e">
        <f>HLOOKUP('Revisión Simce'!L9,'Revisión Simce'!$BH$13:$CQ$46,22,TRUE)</f>
        <v>#N/A</v>
      </c>
      <c r="M146" s="45" t="e">
        <f>HLOOKUP('Revisión Simce'!M9,'Revisión Simce'!$BH$13:$CQ$46,22,TRUE)</f>
        <v>#N/A</v>
      </c>
      <c r="N146" s="45" t="e">
        <f>HLOOKUP('Revisión Simce'!N9,'Revisión Simce'!$BH$13:$CQ$46,22,TRUE)</f>
        <v>#N/A</v>
      </c>
      <c r="O146" s="45" t="e">
        <f>HLOOKUP('Revisión Simce'!O9,'Revisión Simce'!$BH$13:$CQ$46,22,TRUE)</f>
        <v>#N/A</v>
      </c>
      <c r="P146" s="45" t="e">
        <f>HLOOKUP('Revisión Simce'!P9,'Revisión Simce'!$BH$13:$CQ$46,22,TRUE)</f>
        <v>#N/A</v>
      </c>
      <c r="Q146" s="45" t="e">
        <f>HLOOKUP('Revisión Simce'!Q9,'Revisión Simce'!$BH$13:$CQ$46,22,TRUE)</f>
        <v>#N/A</v>
      </c>
      <c r="R146" s="45" t="e">
        <f>HLOOKUP('Revisión Simce'!R9,'Revisión Simce'!$BH$13:$CQ$46,22,TRUE)</f>
        <v>#N/A</v>
      </c>
      <c r="S146" s="45" t="e">
        <f>HLOOKUP('Revisión Simce'!S9,'Revisión Simce'!$BH$13:$CQ$46,22,TRUE)</f>
        <v>#N/A</v>
      </c>
      <c r="T146" s="45" t="e">
        <f>HLOOKUP('Revisión Simce'!T9,'Revisión Simce'!$BH$13:$CQ$46,22,TRUE)</f>
        <v>#N/A</v>
      </c>
      <c r="U146" s="45" t="e">
        <f>HLOOKUP('Revisión Simce'!U9,'Revisión Simce'!$BH$13:$CQ$46,22,TRUE)</f>
        <v>#N/A</v>
      </c>
      <c r="V146" s="45" t="e">
        <f>HLOOKUP('Revisión Simce'!V9,'Revisión Simce'!$BH$13:$CQ$46,22,TRUE)</f>
        <v>#N/A</v>
      </c>
      <c r="W146" s="45" t="e">
        <f>HLOOKUP('Revisión Simce'!W9,'Revisión Simce'!$BH$13:$CQ$46,22,TRUE)</f>
        <v>#N/A</v>
      </c>
      <c r="X146" s="45" t="e">
        <f>HLOOKUP('Revisión Simce'!X9,'Revisión Simce'!$BH$13:$CQ$46,22,TRUE)</f>
        <v>#N/A</v>
      </c>
      <c r="Y146" s="45" t="e">
        <f>HLOOKUP('Revisión Simce'!Y9,'Revisión Simce'!$BH$13:$CQ$46,22,TRUE)</f>
        <v>#N/A</v>
      </c>
      <c r="Z146" s="45"/>
      <c r="AA146" s="45"/>
      <c r="AB146" s="45"/>
      <c r="AC146" s="49">
        <f>COUNT(C146:Z146)</f>
        <v>6</v>
      </c>
      <c r="AD146" s="49"/>
      <c r="AE146" s="49"/>
      <c r="AF146" s="49"/>
      <c r="AG146" s="49">
        <f t="shared" si="3"/>
        <v>3</v>
      </c>
      <c r="AH146" s="49"/>
      <c r="AI146" s="49"/>
      <c r="AJ146" s="49"/>
      <c r="AK146" s="49">
        <f t="shared" si="2"/>
        <v>3</v>
      </c>
      <c r="AP146" s="92"/>
      <c r="AQ146" s="92"/>
      <c r="AR146" s="92"/>
      <c r="AS146" s="92"/>
    </row>
    <row r="147" spans="1:45" ht="15">
      <c r="A147" s="45"/>
      <c r="B147" s="101" t="s">
        <v>57</v>
      </c>
      <c r="C147" s="45">
        <f>HLOOKUP('Revisión Simce'!C10,'Revisión Simce'!$BH$13:$CQ$46,22,TRUE)</f>
        <v>1</v>
      </c>
      <c r="D147" s="45">
        <f>HLOOKUP('Revisión Simce'!D10,'Revisión Simce'!$BH$13:$CQ$46,22,TRUE)</f>
        <v>0</v>
      </c>
      <c r="E147" s="45">
        <f>HLOOKUP('Revisión Simce'!E10,'Revisión Simce'!$BH$13:$CQ$46,22,TRUE)</f>
        <v>0</v>
      </c>
      <c r="F147" s="45">
        <f>HLOOKUP('Revisión Simce'!F10,'Revisión Simce'!$BH$13:$CQ$46,22,TRUE)</f>
        <v>0</v>
      </c>
      <c r="G147" s="45">
        <f>HLOOKUP('Revisión Simce'!G10,'Revisión Simce'!$BH$13:$CQ$46,22,TRUE)</f>
        <v>1</v>
      </c>
      <c r="H147" s="45">
        <f>HLOOKUP('Revisión Simce'!H10,'Revisión Simce'!$BH$13:$CQ$46,22,TRUE)</f>
        <v>0</v>
      </c>
      <c r="I147" s="45">
        <f>HLOOKUP('Revisión Simce'!I10,'Revisión Simce'!$BH$13:$CQ$46,22,TRUE)</f>
        <v>0</v>
      </c>
      <c r="J147" s="45" t="e">
        <f>HLOOKUP('Revisión Simce'!J10,'Revisión Simce'!$BH$13:$CQ$46,22,TRUE)</f>
        <v>#N/A</v>
      </c>
      <c r="K147" s="45" t="e">
        <f>HLOOKUP('Revisión Simce'!K10,'Revisión Simce'!$BH$13:$CQ$46,22,TRUE)</f>
        <v>#N/A</v>
      </c>
      <c r="L147" s="45" t="e">
        <f>HLOOKUP('Revisión Simce'!L10,'Revisión Simce'!$BH$13:$CQ$46,22,TRUE)</f>
        <v>#N/A</v>
      </c>
      <c r="M147" s="45" t="e">
        <f>HLOOKUP('Revisión Simce'!M10,'Revisión Simce'!$BH$13:$CQ$46,22,TRUE)</f>
        <v>#N/A</v>
      </c>
      <c r="N147" s="45" t="e">
        <f>HLOOKUP('Revisión Simce'!N10,'Revisión Simce'!$BH$13:$CQ$46,22,TRUE)</f>
        <v>#N/A</v>
      </c>
      <c r="O147" s="45" t="e">
        <f>HLOOKUP('Revisión Simce'!O10,'Revisión Simce'!$BH$13:$CQ$46,22,TRUE)</f>
        <v>#N/A</v>
      </c>
      <c r="P147" s="45" t="e">
        <f>HLOOKUP('Revisión Simce'!P10,'Revisión Simce'!$BH$13:$CQ$46,22,TRUE)</f>
        <v>#N/A</v>
      </c>
      <c r="Q147" s="45" t="e">
        <f>HLOOKUP('Revisión Simce'!Q10,'Revisión Simce'!$BH$13:$CQ$46,22,TRUE)</f>
        <v>#N/A</v>
      </c>
      <c r="R147" s="45" t="e">
        <f>HLOOKUP('Revisión Simce'!R10,'Revisión Simce'!$BH$13:$CQ$46,22,TRUE)</f>
        <v>#N/A</v>
      </c>
      <c r="S147" s="45" t="e">
        <f>HLOOKUP('Revisión Simce'!S10,'Revisión Simce'!$BH$13:$CQ$46,22,TRUE)</f>
        <v>#N/A</v>
      </c>
      <c r="T147" s="45" t="e">
        <f>HLOOKUP('Revisión Simce'!T10,'Revisión Simce'!$BH$13:$CQ$46,22,TRUE)</f>
        <v>#N/A</v>
      </c>
      <c r="U147" s="45" t="e">
        <f>HLOOKUP('Revisión Simce'!U10,'Revisión Simce'!$BH$13:$CQ$46,22,TRUE)</f>
        <v>#N/A</v>
      </c>
      <c r="V147" s="45" t="e">
        <f>HLOOKUP('Revisión Simce'!V10,'Revisión Simce'!$BH$13:$CQ$46,22,TRUE)</f>
        <v>#N/A</v>
      </c>
      <c r="W147" s="45" t="e">
        <f>HLOOKUP('Revisión Simce'!W10,'Revisión Simce'!$BH$13:$CQ$46,22,TRUE)</f>
        <v>#N/A</v>
      </c>
      <c r="X147" s="45" t="e">
        <f>HLOOKUP('Revisión Simce'!X10,'Revisión Simce'!$BH$13:$CQ$46,22,TRUE)</f>
        <v>#N/A</v>
      </c>
      <c r="Y147" s="45" t="e">
        <f>HLOOKUP('Revisión Simce'!Y10,'Revisión Simce'!$BH$13:$CQ$46,22,TRUE)</f>
        <v>#N/A</v>
      </c>
      <c r="Z147" s="45"/>
      <c r="AA147" s="45"/>
      <c r="AB147" s="45"/>
      <c r="AC147" s="49">
        <f>COUNT(C147:Z147)</f>
        <v>7</v>
      </c>
      <c r="AD147" s="49"/>
      <c r="AE147" s="49"/>
      <c r="AF147" s="49"/>
      <c r="AG147" s="49">
        <f t="shared" si="3"/>
        <v>5</v>
      </c>
      <c r="AH147" s="49"/>
      <c r="AI147" s="49"/>
      <c r="AJ147" s="49"/>
      <c r="AK147" s="49">
        <f t="shared" si="2"/>
        <v>2</v>
      </c>
      <c r="AP147" s="92"/>
      <c r="AQ147" s="92"/>
      <c r="AR147" s="92"/>
      <c r="AS147" s="92"/>
    </row>
    <row r="148" spans="1:45" ht="15">
      <c r="A148" s="45"/>
      <c r="B148" s="101" t="s">
        <v>58</v>
      </c>
      <c r="C148" s="45">
        <f>HLOOKUP('Revisión Simce'!C11,'Revisión Simce'!$BH$13:$CQ$46,22,TRUE)</f>
        <v>0</v>
      </c>
      <c r="D148" s="45">
        <f>HLOOKUP('Revisión Simce'!D11,'Revisión Simce'!$BH$13:$CQ$46,22,TRUE)</f>
        <v>0</v>
      </c>
      <c r="E148" s="45">
        <f>HLOOKUP('Revisión Simce'!E11,'Revisión Simce'!$BH$13:$CQ$46,22,TRUE)</f>
        <v>1</v>
      </c>
      <c r="F148" s="45">
        <f>HLOOKUP('Revisión Simce'!F11,'Revisión Simce'!$BH$13:$CQ$46,22,TRUE)</f>
        <v>0</v>
      </c>
      <c r="G148" s="45">
        <f>HLOOKUP('Revisión Simce'!G11,'Revisión Simce'!$BH$13:$CQ$46,22,TRUE)</f>
        <v>1</v>
      </c>
      <c r="H148" s="45">
        <f>HLOOKUP('Revisión Simce'!H11,'Revisión Simce'!$BH$13:$CQ$46,22,TRUE)</f>
        <v>0</v>
      </c>
      <c r="I148" s="45">
        <f>HLOOKUP('Revisión Simce'!I11,'Revisión Simce'!$BH$13:$CQ$46,22,TRUE)</f>
        <v>0</v>
      </c>
      <c r="J148" s="45">
        <f>HLOOKUP('Revisión Simce'!J11,'Revisión Simce'!$BH$13:$CQ$46,22,TRUE)</f>
        <v>0</v>
      </c>
      <c r="K148" s="45">
        <f>HLOOKUP('Revisión Simce'!K11,'Revisión Simce'!$BH$13:$CQ$46,22,TRUE)</f>
        <v>0</v>
      </c>
      <c r="L148" s="45" t="e">
        <f>HLOOKUP('Revisión Simce'!L11,'Revisión Simce'!$BH$13:$CQ$46,22,TRUE)</f>
        <v>#N/A</v>
      </c>
      <c r="M148" s="45" t="e">
        <f>HLOOKUP('Revisión Simce'!M11,'Revisión Simce'!$BH$13:$CQ$46,22,TRUE)</f>
        <v>#N/A</v>
      </c>
      <c r="N148" s="45" t="e">
        <f>HLOOKUP('Revisión Simce'!N11,'Revisión Simce'!$BH$13:$CQ$46,22,TRUE)</f>
        <v>#N/A</v>
      </c>
      <c r="O148" s="45" t="e">
        <f>HLOOKUP('Revisión Simce'!O11,'Revisión Simce'!$BH$13:$CQ$46,22,TRUE)</f>
        <v>#N/A</v>
      </c>
      <c r="P148" s="45" t="e">
        <f>HLOOKUP('Revisión Simce'!P11,'Revisión Simce'!$BH$13:$CQ$46,22,TRUE)</f>
        <v>#N/A</v>
      </c>
      <c r="Q148" s="45" t="e">
        <f>HLOOKUP('Revisión Simce'!Q11,'Revisión Simce'!$BH$13:$CQ$46,22,TRUE)</f>
        <v>#N/A</v>
      </c>
      <c r="R148" s="45" t="e">
        <f>HLOOKUP('Revisión Simce'!R11,'Revisión Simce'!$BH$13:$CQ$46,22,TRUE)</f>
        <v>#N/A</v>
      </c>
      <c r="S148" s="45" t="e">
        <f>HLOOKUP('Revisión Simce'!S11,'Revisión Simce'!$BH$13:$CQ$46,22,TRUE)</f>
        <v>#N/A</v>
      </c>
      <c r="T148" s="45" t="e">
        <f>HLOOKUP('Revisión Simce'!T11,'Revisión Simce'!$BH$13:$CQ$46,22,TRUE)</f>
        <v>#N/A</v>
      </c>
      <c r="U148" s="45" t="e">
        <f>HLOOKUP('Revisión Simce'!U11,'Revisión Simce'!$BH$13:$CQ$46,22,TRUE)</f>
        <v>#N/A</v>
      </c>
      <c r="V148" s="45" t="e">
        <f>HLOOKUP('Revisión Simce'!V11,'Revisión Simce'!$BH$13:$CQ$46,22,TRUE)</f>
        <v>#N/A</v>
      </c>
      <c r="W148" s="45" t="e">
        <f>HLOOKUP('Revisión Simce'!W11,'Revisión Simce'!$BH$13:$CQ$46,22,TRUE)</f>
        <v>#N/A</v>
      </c>
      <c r="X148" s="45" t="e">
        <f>HLOOKUP('Revisión Simce'!X11,'Revisión Simce'!$BH$13:$CQ$46,22,TRUE)</f>
        <v>#N/A</v>
      </c>
      <c r="Y148" s="45" t="e">
        <f>HLOOKUP('Revisión Simce'!Y11,'Revisión Simce'!$BH$13:$CQ$46,22,TRUE)</f>
        <v>#N/A</v>
      </c>
      <c r="Z148" s="45"/>
      <c r="AA148" s="45"/>
      <c r="AB148" s="45"/>
      <c r="AC148" s="49">
        <f>COUNT(C148:Z148)</f>
        <v>9</v>
      </c>
      <c r="AD148" s="49"/>
      <c r="AE148" s="49"/>
      <c r="AF148" s="49"/>
      <c r="AG148" s="49">
        <f t="shared" si="3"/>
        <v>7</v>
      </c>
      <c r="AH148" s="49"/>
      <c r="AI148" s="49"/>
      <c r="AJ148" s="49"/>
      <c r="AK148" s="49">
        <f t="shared" si="2"/>
        <v>2</v>
      </c>
      <c r="AP148" s="92"/>
      <c r="AQ148" s="92"/>
      <c r="AR148" s="92"/>
      <c r="AS148" s="92"/>
    </row>
    <row r="149" spans="1:45" ht="15">
      <c r="A149" s="45"/>
      <c r="B149" s="101"/>
      <c r="C149" s="45">
        <f>HLOOKUP('Revisión Simce'!C12,'Revisión Simce'!$BH$13:$CQ$46,22,TRUE)</f>
        <v>0</v>
      </c>
      <c r="D149" s="45">
        <f>HLOOKUP('Revisión Simce'!D12,'Revisión Simce'!$BH$13:$CQ$46,22,TRUE)</f>
        <v>0</v>
      </c>
      <c r="E149" s="45">
        <f>HLOOKUP('Revisión Simce'!E12,'Revisión Simce'!$BH$13:$CQ$46,22,TRUE)</f>
        <v>1</v>
      </c>
      <c r="F149" s="45">
        <f>HLOOKUP('Revisión Simce'!F12,'Revisión Simce'!$BH$13:$CQ$46,22,TRUE)</f>
        <v>0</v>
      </c>
      <c r="G149" s="45">
        <f>HLOOKUP('Revisión Simce'!G12,'Revisión Simce'!$BH$13:$CQ$46,22,TRUE)</f>
        <v>0</v>
      </c>
      <c r="H149" s="45" t="e">
        <f>HLOOKUP('Revisión Simce'!H12,'Revisión Simce'!$BH$13:$CQ$46,22,TRUE)</f>
        <v>#N/A</v>
      </c>
      <c r="I149" s="45" t="e">
        <f>HLOOKUP('Revisión Simce'!I12,'Revisión Simce'!$BH$13:$CQ$46,22,TRUE)</f>
        <v>#N/A</v>
      </c>
      <c r="J149" s="45" t="e">
        <f>HLOOKUP('Revisión Simce'!J12,'Revisión Simce'!$BH$13:$CQ$46,22,TRUE)</f>
        <v>#N/A</v>
      </c>
      <c r="K149" s="45" t="e">
        <f>HLOOKUP('Revisión Simce'!K12,'Revisión Simce'!$BH$13:$CQ$46,22,TRUE)</f>
        <v>#N/A</v>
      </c>
      <c r="L149" s="45" t="e">
        <f>HLOOKUP('Revisión Simce'!L12,'Revisión Simce'!$BH$13:$CQ$46,22,TRUE)</f>
        <v>#N/A</v>
      </c>
      <c r="M149" s="45" t="e">
        <f>HLOOKUP('Revisión Simce'!M12,'Revisión Simce'!$BH$13:$CQ$46,22,TRUE)</f>
        <v>#N/A</v>
      </c>
      <c r="N149" s="45" t="e">
        <f>HLOOKUP('Revisión Simce'!N12,'Revisión Simce'!$BH$13:$CQ$46,22,TRUE)</f>
        <v>#N/A</v>
      </c>
      <c r="O149" s="45" t="e">
        <f>HLOOKUP('Revisión Simce'!O12,'Revisión Simce'!$BH$13:$CQ$46,22,TRUE)</f>
        <v>#N/A</v>
      </c>
      <c r="P149" s="45" t="e">
        <f>HLOOKUP('Revisión Simce'!P12,'Revisión Simce'!$BH$13:$CQ$46,22,TRUE)</f>
        <v>#N/A</v>
      </c>
      <c r="Q149" s="45" t="e">
        <f>HLOOKUP('Revisión Simce'!Q12,'Revisión Simce'!$BH$13:$CQ$46,22,TRUE)</f>
        <v>#N/A</v>
      </c>
      <c r="R149" s="45" t="e">
        <f>HLOOKUP('Revisión Simce'!R12,'Revisión Simce'!$BH$13:$CQ$46,22,TRUE)</f>
        <v>#N/A</v>
      </c>
      <c r="S149" s="45" t="e">
        <f>HLOOKUP('Revisión Simce'!S12,'Revisión Simce'!$BH$13:$CQ$46,22,TRUE)</f>
        <v>#N/A</v>
      </c>
      <c r="T149" s="45" t="e">
        <f>HLOOKUP('Revisión Simce'!T12,'Revisión Simce'!$BH$13:$CQ$46,22,TRUE)</f>
        <v>#N/A</v>
      </c>
      <c r="U149" s="45" t="e">
        <f>HLOOKUP('Revisión Simce'!U12,'Revisión Simce'!$BH$13:$CQ$46,22,TRUE)</f>
        <v>#N/A</v>
      </c>
      <c r="V149" s="45" t="e">
        <f>HLOOKUP('Revisión Simce'!V12,'Revisión Simce'!$BH$13:$CQ$46,22,TRUE)</f>
        <v>#N/A</v>
      </c>
      <c r="W149" s="45" t="e">
        <f>HLOOKUP('Revisión Simce'!W12,'Revisión Simce'!$BH$13:$CQ$46,22,TRUE)</f>
        <v>#N/A</v>
      </c>
      <c r="X149" s="45" t="e">
        <f>HLOOKUP('Revisión Simce'!X12,'Revisión Simce'!$BH$13:$CQ$46,22,TRUE)</f>
        <v>#N/A</v>
      </c>
      <c r="Y149" s="45" t="e">
        <f>HLOOKUP('Revisión Simce'!Y12,'Revisión Simce'!$BH$13:$CQ$46,22,TRUE)</f>
        <v>#N/A</v>
      </c>
      <c r="Z149" s="45"/>
      <c r="AA149" s="45"/>
      <c r="AB149" s="45"/>
      <c r="AC149" s="49">
        <f>COUNT(C149:Z149)</f>
        <v>5</v>
      </c>
      <c r="AD149" s="49"/>
      <c r="AE149" s="49"/>
      <c r="AF149" s="49"/>
      <c r="AG149" s="49">
        <f>COUNTIF(C149:Y149,"=0")</f>
        <v>4</v>
      </c>
      <c r="AH149" s="49"/>
      <c r="AI149" s="49"/>
      <c r="AJ149" s="49"/>
      <c r="AK149" s="49">
        <f>AC149-AG149</f>
        <v>1</v>
      </c>
      <c r="AP149" s="92"/>
      <c r="AQ149" s="92"/>
      <c r="AR149" s="92"/>
      <c r="AS149" s="92"/>
    </row>
    <row r="150" spans="1:45" ht="15.75" thickBot="1">
      <c r="A150" s="89"/>
      <c r="B150" s="99" t="s">
        <v>59</v>
      </c>
      <c r="C150" s="100"/>
      <c r="D150" s="100"/>
      <c r="E150" s="100"/>
      <c r="F150" s="100"/>
      <c r="G150" s="100"/>
      <c r="H150" s="100"/>
      <c r="I150" s="100"/>
      <c r="J150" s="100"/>
      <c r="K150" s="100"/>
      <c r="L150" s="100"/>
      <c r="M150" s="100"/>
      <c r="N150" s="100"/>
      <c r="O150" s="100"/>
      <c r="P150" s="100"/>
      <c r="Q150" s="100"/>
      <c r="R150" s="100"/>
      <c r="S150" s="100"/>
      <c r="T150" s="100"/>
      <c r="U150" s="100"/>
      <c r="V150" s="100"/>
      <c r="W150" s="100"/>
      <c r="X150" s="100"/>
      <c r="Y150" s="100"/>
      <c r="Z150" s="100"/>
      <c r="AA150" s="100"/>
      <c r="AB150" s="100"/>
      <c r="AC150" s="100">
        <f>SUM(AC145:AC148)</f>
        <v>25</v>
      </c>
      <c r="AD150" s="100">
        <f>SUM(AD145:AD148)</f>
        <v>0</v>
      </c>
      <c r="AE150" s="100">
        <f>SUM(AE145:AE148)</f>
        <v>0</v>
      </c>
      <c r="AF150" s="100">
        <f>SUM(AF145:AF148)</f>
        <v>0</v>
      </c>
      <c r="AG150" s="100">
        <f>SUM(AG145:AG148)</f>
        <v>15</v>
      </c>
      <c r="AH150" s="100"/>
      <c r="AI150" s="100"/>
      <c r="AJ150" s="100"/>
      <c r="AK150" s="100">
        <f>SUM(AK145:AK148)</f>
        <v>10</v>
      </c>
      <c r="AP150" s="92"/>
      <c r="AQ150" s="92"/>
      <c r="AR150" s="92"/>
      <c r="AS150" s="92"/>
    </row>
    <row r="151" spans="1:45" ht="1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06"/>
      <c r="AD151" s="106"/>
      <c r="AE151" s="106"/>
      <c r="AF151" s="106"/>
      <c r="AG151" s="106"/>
      <c r="AH151" s="106"/>
      <c r="AI151" s="106"/>
      <c r="AJ151" s="106"/>
      <c r="AK151" s="106"/>
      <c r="AL151">
        <v>21</v>
      </c>
      <c r="AP151" s="92"/>
      <c r="AQ151" s="92"/>
      <c r="AR151" s="92"/>
      <c r="AS151" s="92"/>
    </row>
    <row r="152" spans="1:45" ht="15">
      <c r="A152" s="15">
        <f>AN30</f>
        <v>0</v>
      </c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06"/>
      <c r="AD152" s="106"/>
      <c r="AE152" s="106"/>
      <c r="AF152" s="106"/>
      <c r="AG152" s="106"/>
      <c r="AH152" s="106"/>
      <c r="AI152" s="106"/>
      <c r="AJ152" s="106"/>
      <c r="AK152" s="106"/>
      <c r="AP152" s="92"/>
      <c r="AQ152" s="92"/>
      <c r="AR152" s="92"/>
      <c r="AS152" s="92"/>
    </row>
    <row r="153" spans="1:37" ht="15">
      <c r="A153" s="15"/>
      <c r="B153" s="85" t="s">
        <v>55</v>
      </c>
      <c r="C153" s="15">
        <f>HLOOKUP('Revisión Simce'!C8,'Revisión Simce'!$BH$13:$CQ$46,23,TRUE)</f>
        <v>1</v>
      </c>
      <c r="D153" s="15">
        <f>HLOOKUP('Revisión Simce'!D8,'Revisión Simce'!$BH$13:$CQ$46,23,TRUE)</f>
        <v>1</v>
      </c>
      <c r="E153" s="15">
        <f>HLOOKUP('Revisión Simce'!E8,'Revisión Simce'!$BH$13:$CQ$46,23,TRUE)</f>
        <v>1</v>
      </c>
      <c r="F153" s="15" t="e">
        <f>HLOOKUP('Revisión Simce'!F8,'Revisión Simce'!$BH$13:$CQ$46,23,TRUE)</f>
        <v>#N/A</v>
      </c>
      <c r="G153" s="15" t="e">
        <f>HLOOKUP('Revisión Simce'!G8,'Revisión Simce'!$BH$13:$CQ$46,23,TRUE)</f>
        <v>#N/A</v>
      </c>
      <c r="H153" s="15" t="e">
        <f>HLOOKUP('Revisión Simce'!H8,'Revisión Simce'!$BH$13:$CQ$46,23,TRUE)</f>
        <v>#N/A</v>
      </c>
      <c r="I153" s="15" t="e">
        <f>HLOOKUP('Revisión Simce'!I8,'Revisión Simce'!$BH$13:$CQ$46,23,TRUE)</f>
        <v>#N/A</v>
      </c>
      <c r="J153" s="15" t="e">
        <f>HLOOKUP('Revisión Simce'!J8,'Revisión Simce'!$BH$13:$CQ$46,23,TRUE)</f>
        <v>#N/A</v>
      </c>
      <c r="K153" s="15" t="e">
        <f>HLOOKUP('Revisión Simce'!K8,'Revisión Simce'!$BH$13:$CQ$46,23,TRUE)</f>
        <v>#N/A</v>
      </c>
      <c r="L153" s="15" t="e">
        <f>HLOOKUP('Revisión Simce'!L8,'Revisión Simce'!$BH$13:$CQ$46,23,TRUE)</f>
        <v>#N/A</v>
      </c>
      <c r="M153" s="15" t="e">
        <f>HLOOKUP('Revisión Simce'!M8,'Revisión Simce'!$BH$13:$CQ$46,23,TRUE)</f>
        <v>#N/A</v>
      </c>
      <c r="N153" s="15" t="e">
        <f>HLOOKUP('Revisión Simce'!N8,'Revisión Simce'!$BH$13:$CQ$46,23,TRUE)</f>
        <v>#N/A</v>
      </c>
      <c r="O153" s="15" t="e">
        <f>HLOOKUP('Revisión Simce'!O8,'Revisión Simce'!$BH$13:$CQ$46,23,TRUE)</f>
        <v>#N/A</v>
      </c>
      <c r="P153" s="15" t="e">
        <f>HLOOKUP('Revisión Simce'!P8,'Revisión Simce'!$BH$13:$CQ$46,23,TRUE)</f>
        <v>#N/A</v>
      </c>
      <c r="Q153" s="15" t="e">
        <f>HLOOKUP('Revisión Simce'!Q8,'Revisión Simce'!$BH$13:$CQ$46,23,TRUE)</f>
        <v>#N/A</v>
      </c>
      <c r="R153" s="15" t="e">
        <f>HLOOKUP('Revisión Simce'!R8,'Revisión Simce'!$BH$13:$CQ$46,23,TRUE)</f>
        <v>#N/A</v>
      </c>
      <c r="S153" s="15" t="e">
        <f>HLOOKUP('Revisión Simce'!S8,'Revisión Simce'!$BH$13:$CQ$46,23,TRUE)</f>
        <v>#N/A</v>
      </c>
      <c r="T153" s="15" t="e">
        <f>HLOOKUP('Revisión Simce'!T8,'Revisión Simce'!$BH$13:$CQ$46,23,TRUE)</f>
        <v>#N/A</v>
      </c>
      <c r="U153" s="15" t="e">
        <f>HLOOKUP('Revisión Simce'!U8,'Revisión Simce'!$BH$13:$CQ$46,23,TRUE)</f>
        <v>#N/A</v>
      </c>
      <c r="V153" s="15" t="e">
        <f>HLOOKUP('Revisión Simce'!V8,'Revisión Simce'!$BH$13:$CQ$46,23,TRUE)</f>
        <v>#N/A</v>
      </c>
      <c r="W153" s="15" t="e">
        <f>HLOOKUP('Revisión Simce'!W8,'Revisión Simce'!$BH$13:$CQ$46,23,TRUE)</f>
        <v>#N/A</v>
      </c>
      <c r="X153" s="15" t="e">
        <f>HLOOKUP('Revisión Simce'!X8,'Revisión Simce'!$BH$13:$CQ$46,23,TRUE)</f>
        <v>#N/A</v>
      </c>
      <c r="Y153" s="15" t="e">
        <f>HLOOKUP('Revisión Simce'!Y8,'Revisión Simce'!$BH$13:$CQ$46,23,TRUE)</f>
        <v>#N/A</v>
      </c>
      <c r="Z153" s="15"/>
      <c r="AA153" s="15"/>
      <c r="AB153" s="15"/>
      <c r="AC153" s="106">
        <f>COUNT(C153:Z153)</f>
        <v>3</v>
      </c>
      <c r="AD153" s="106"/>
      <c r="AE153" s="106"/>
      <c r="AF153" s="106"/>
      <c r="AG153" s="106">
        <f t="shared" si="3"/>
        <v>0</v>
      </c>
      <c r="AH153" s="106"/>
      <c r="AI153" s="106"/>
      <c r="AJ153" s="106"/>
      <c r="AK153" s="106">
        <f t="shared" si="2"/>
        <v>3</v>
      </c>
    </row>
    <row r="154" spans="1:37" ht="15">
      <c r="A154" s="15"/>
      <c r="B154" s="85" t="s">
        <v>56</v>
      </c>
      <c r="C154" s="15">
        <f>HLOOKUP('Revisión Simce'!C9,'Revisión Simce'!$BH$13:$CQ$46,23,TRUE)</f>
        <v>0</v>
      </c>
      <c r="D154" s="15">
        <f>HLOOKUP('Revisión Simce'!D9,'Revisión Simce'!$BH$13:$CQ$46,23,TRUE)</f>
        <v>1</v>
      </c>
      <c r="E154" s="15">
        <f>HLOOKUP('Revisión Simce'!E9,'Revisión Simce'!$BH$13:$CQ$46,23,TRUE)</f>
        <v>1</v>
      </c>
      <c r="F154" s="15">
        <f>HLOOKUP('Revisión Simce'!F9,'Revisión Simce'!$BH$13:$CQ$46,23,TRUE)</f>
        <v>1</v>
      </c>
      <c r="G154" s="15">
        <f>HLOOKUP('Revisión Simce'!G9,'Revisión Simce'!$BH$13:$CQ$46,23,TRUE)</f>
        <v>1</v>
      </c>
      <c r="H154" s="15">
        <f>HLOOKUP('Revisión Simce'!H9,'Revisión Simce'!$BH$13:$CQ$46,23,TRUE)</f>
        <v>1</v>
      </c>
      <c r="I154" s="15" t="e">
        <f>HLOOKUP('Revisión Simce'!I9,'Revisión Simce'!$BH$13:$CQ$46,23,TRUE)</f>
        <v>#N/A</v>
      </c>
      <c r="J154" s="15" t="e">
        <f>HLOOKUP('Revisión Simce'!J9,'Revisión Simce'!$BH$13:$CQ$46,23,TRUE)</f>
        <v>#N/A</v>
      </c>
      <c r="K154" s="15" t="e">
        <f>HLOOKUP('Revisión Simce'!K9,'Revisión Simce'!$BH$13:$CQ$46,23,TRUE)</f>
        <v>#N/A</v>
      </c>
      <c r="L154" s="15" t="e">
        <f>HLOOKUP('Revisión Simce'!L9,'Revisión Simce'!$BH$13:$CQ$46,23,TRUE)</f>
        <v>#N/A</v>
      </c>
      <c r="M154" s="15" t="e">
        <f>HLOOKUP('Revisión Simce'!M9,'Revisión Simce'!$BH$13:$CQ$46,23,TRUE)</f>
        <v>#N/A</v>
      </c>
      <c r="N154" s="15" t="e">
        <f>HLOOKUP('Revisión Simce'!N9,'Revisión Simce'!$BH$13:$CQ$46,23,TRUE)</f>
        <v>#N/A</v>
      </c>
      <c r="O154" s="15" t="e">
        <f>HLOOKUP('Revisión Simce'!O9,'Revisión Simce'!$BH$13:$CQ$46,23,TRUE)</f>
        <v>#N/A</v>
      </c>
      <c r="P154" s="15" t="e">
        <f>HLOOKUP('Revisión Simce'!P9,'Revisión Simce'!$BH$13:$CQ$46,23,TRUE)</f>
        <v>#N/A</v>
      </c>
      <c r="Q154" s="15" t="e">
        <f>HLOOKUP('Revisión Simce'!Q9,'Revisión Simce'!$BH$13:$CQ$46,23,TRUE)</f>
        <v>#N/A</v>
      </c>
      <c r="R154" s="15" t="e">
        <f>HLOOKUP('Revisión Simce'!R9,'Revisión Simce'!$BH$13:$CQ$46,23,TRUE)</f>
        <v>#N/A</v>
      </c>
      <c r="S154" s="15" t="e">
        <f>HLOOKUP('Revisión Simce'!S9,'Revisión Simce'!$BH$13:$CQ$46,23,TRUE)</f>
        <v>#N/A</v>
      </c>
      <c r="T154" s="15" t="e">
        <f>HLOOKUP('Revisión Simce'!T9,'Revisión Simce'!$BH$13:$CQ$46,23,TRUE)</f>
        <v>#N/A</v>
      </c>
      <c r="U154" s="15" t="e">
        <f>HLOOKUP('Revisión Simce'!U9,'Revisión Simce'!$BH$13:$CQ$46,23,TRUE)</f>
        <v>#N/A</v>
      </c>
      <c r="V154" s="15" t="e">
        <f>HLOOKUP('Revisión Simce'!V9,'Revisión Simce'!$BH$13:$CQ$46,23,TRUE)</f>
        <v>#N/A</v>
      </c>
      <c r="W154" s="15" t="e">
        <f>HLOOKUP('Revisión Simce'!W9,'Revisión Simce'!$BH$13:$CQ$46,23,TRUE)</f>
        <v>#N/A</v>
      </c>
      <c r="X154" s="15" t="e">
        <f>HLOOKUP('Revisión Simce'!X9,'Revisión Simce'!$BH$13:$CQ$46,23,TRUE)</f>
        <v>#N/A</v>
      </c>
      <c r="Y154" s="15" t="e">
        <f>HLOOKUP('Revisión Simce'!Y9,'Revisión Simce'!$BH$13:$CQ$46,23,TRUE)</f>
        <v>#N/A</v>
      </c>
      <c r="Z154" s="15"/>
      <c r="AA154" s="15"/>
      <c r="AB154" s="15"/>
      <c r="AC154" s="106">
        <f>COUNT(C154:Z154)</f>
        <v>6</v>
      </c>
      <c r="AD154" s="106"/>
      <c r="AE154" s="106"/>
      <c r="AF154" s="106"/>
      <c r="AG154" s="106">
        <f t="shared" si="3"/>
        <v>1</v>
      </c>
      <c r="AH154" s="106"/>
      <c r="AI154" s="106"/>
      <c r="AJ154" s="106"/>
      <c r="AK154" s="106">
        <f t="shared" si="2"/>
        <v>5</v>
      </c>
    </row>
    <row r="155" spans="1:37" ht="15">
      <c r="A155" s="15"/>
      <c r="B155" s="85" t="s">
        <v>57</v>
      </c>
      <c r="C155" s="15">
        <f>HLOOKUP('Revisión Simce'!C10,'Revisión Simce'!$BH$13:$CQ$46,23,TRUE)</f>
        <v>0</v>
      </c>
      <c r="D155" s="15">
        <f>HLOOKUP('Revisión Simce'!D10,'Revisión Simce'!$BH$13:$CQ$46,23,TRUE)</f>
        <v>0</v>
      </c>
      <c r="E155" s="15">
        <f>HLOOKUP('Revisión Simce'!E10,'Revisión Simce'!$BH$13:$CQ$46,23,TRUE)</f>
        <v>1</v>
      </c>
      <c r="F155" s="15">
        <f>HLOOKUP('Revisión Simce'!F10,'Revisión Simce'!$BH$13:$CQ$46,23,TRUE)</f>
        <v>1</v>
      </c>
      <c r="G155" s="15">
        <f>HLOOKUP('Revisión Simce'!G10,'Revisión Simce'!$BH$13:$CQ$46,23,TRUE)</f>
        <v>1</v>
      </c>
      <c r="H155" s="15">
        <f>HLOOKUP('Revisión Simce'!H10,'Revisión Simce'!$BH$13:$CQ$46,23,TRUE)</f>
        <v>1</v>
      </c>
      <c r="I155" s="15">
        <f>HLOOKUP('Revisión Simce'!I10,'Revisión Simce'!$BH$13:$CQ$46,23,TRUE)</f>
        <v>1</v>
      </c>
      <c r="J155" s="15" t="e">
        <f>HLOOKUP('Revisión Simce'!J10,'Revisión Simce'!$BH$13:$CQ$46,23,TRUE)</f>
        <v>#N/A</v>
      </c>
      <c r="K155" s="15" t="e">
        <f>HLOOKUP('Revisión Simce'!K10,'Revisión Simce'!$BH$13:$CQ$46,23,TRUE)</f>
        <v>#N/A</v>
      </c>
      <c r="L155" s="15" t="e">
        <f>HLOOKUP('Revisión Simce'!L10,'Revisión Simce'!$BH$13:$CQ$46,23,TRUE)</f>
        <v>#N/A</v>
      </c>
      <c r="M155" s="15" t="e">
        <f>HLOOKUP('Revisión Simce'!M10,'Revisión Simce'!$BH$13:$CQ$46,23,TRUE)</f>
        <v>#N/A</v>
      </c>
      <c r="N155" s="15" t="e">
        <f>HLOOKUP('Revisión Simce'!N10,'Revisión Simce'!$BH$13:$CQ$46,23,TRUE)</f>
        <v>#N/A</v>
      </c>
      <c r="O155" s="15" t="e">
        <f>HLOOKUP('Revisión Simce'!O10,'Revisión Simce'!$BH$13:$CQ$46,23,TRUE)</f>
        <v>#N/A</v>
      </c>
      <c r="P155" s="15" t="e">
        <f>HLOOKUP('Revisión Simce'!P10,'Revisión Simce'!$BH$13:$CQ$46,23,TRUE)</f>
        <v>#N/A</v>
      </c>
      <c r="Q155" s="15" t="e">
        <f>HLOOKUP('Revisión Simce'!Q10,'Revisión Simce'!$BH$13:$CQ$46,23,TRUE)</f>
        <v>#N/A</v>
      </c>
      <c r="R155" s="15" t="e">
        <f>HLOOKUP('Revisión Simce'!R10,'Revisión Simce'!$BH$13:$CQ$46,23,TRUE)</f>
        <v>#N/A</v>
      </c>
      <c r="S155" s="15" t="e">
        <f>HLOOKUP('Revisión Simce'!S10,'Revisión Simce'!$BH$13:$CQ$46,23,TRUE)</f>
        <v>#N/A</v>
      </c>
      <c r="T155" s="15" t="e">
        <f>HLOOKUP('Revisión Simce'!T10,'Revisión Simce'!$BH$13:$CQ$46,23,TRUE)</f>
        <v>#N/A</v>
      </c>
      <c r="U155" s="15" t="e">
        <f>HLOOKUP('Revisión Simce'!U10,'Revisión Simce'!$BH$13:$CQ$46,23,TRUE)</f>
        <v>#N/A</v>
      </c>
      <c r="V155" s="15" t="e">
        <f>HLOOKUP('Revisión Simce'!V10,'Revisión Simce'!$BH$13:$CQ$46,23,TRUE)</f>
        <v>#N/A</v>
      </c>
      <c r="W155" s="15" t="e">
        <f>HLOOKUP('Revisión Simce'!W10,'Revisión Simce'!$BH$13:$CQ$46,23,TRUE)</f>
        <v>#N/A</v>
      </c>
      <c r="X155" s="15" t="e">
        <f>HLOOKUP('Revisión Simce'!X10,'Revisión Simce'!$BH$13:$CQ$46,23,TRUE)</f>
        <v>#N/A</v>
      </c>
      <c r="Y155" s="15" t="e">
        <f>HLOOKUP('Revisión Simce'!Y10,'Revisión Simce'!$BH$13:$CQ$46,23,TRUE)</f>
        <v>#N/A</v>
      </c>
      <c r="Z155" s="15"/>
      <c r="AA155" s="15"/>
      <c r="AB155" s="15"/>
      <c r="AC155" s="106">
        <f>COUNT(C155:Z155)</f>
        <v>7</v>
      </c>
      <c r="AD155" s="106"/>
      <c r="AE155" s="106"/>
      <c r="AF155" s="106"/>
      <c r="AG155" s="106">
        <f t="shared" si="3"/>
        <v>2</v>
      </c>
      <c r="AH155" s="106"/>
      <c r="AI155" s="106"/>
      <c r="AJ155" s="106"/>
      <c r="AK155" s="106">
        <f t="shared" si="2"/>
        <v>5</v>
      </c>
    </row>
    <row r="156" spans="1:37" ht="15">
      <c r="A156" s="15"/>
      <c r="B156" s="85" t="s">
        <v>58</v>
      </c>
      <c r="C156" s="15">
        <f>HLOOKUP('Revisión Simce'!C11,'Revisión Simce'!$BH$13:$CQ$46,23,TRUE)</f>
        <v>0</v>
      </c>
      <c r="D156" s="15">
        <f>HLOOKUP('Revisión Simce'!D11,'Revisión Simce'!$BH$13:$CQ$46,23,TRUE)</f>
        <v>0</v>
      </c>
      <c r="E156" s="15">
        <f>HLOOKUP('Revisión Simce'!E11,'Revisión Simce'!$BH$13:$CQ$46,23,TRUE)</f>
        <v>0</v>
      </c>
      <c r="F156" s="15">
        <f>HLOOKUP('Revisión Simce'!F11,'Revisión Simce'!$BH$13:$CQ$46,23,TRUE)</f>
        <v>1</v>
      </c>
      <c r="G156" s="15">
        <f>HLOOKUP('Revisión Simce'!G11,'Revisión Simce'!$BH$13:$CQ$46,23,TRUE)</f>
        <v>1</v>
      </c>
      <c r="H156" s="15">
        <f>HLOOKUP('Revisión Simce'!H11,'Revisión Simce'!$BH$13:$CQ$46,23,TRUE)</f>
        <v>0</v>
      </c>
      <c r="I156" s="15">
        <f>HLOOKUP('Revisión Simce'!I11,'Revisión Simce'!$BH$13:$CQ$46,23,TRUE)</f>
        <v>0</v>
      </c>
      <c r="J156" s="15">
        <f>HLOOKUP('Revisión Simce'!J11,'Revisión Simce'!$BH$13:$CQ$46,23,TRUE)</f>
        <v>0</v>
      </c>
      <c r="K156" s="15">
        <f>HLOOKUP('Revisión Simce'!K11,'Revisión Simce'!$BH$13:$CQ$46,23,TRUE)</f>
        <v>0</v>
      </c>
      <c r="L156" s="15" t="e">
        <f>HLOOKUP('Revisión Simce'!L11,'Revisión Simce'!$BH$13:$CQ$46,23,TRUE)</f>
        <v>#N/A</v>
      </c>
      <c r="M156" s="15" t="e">
        <f>HLOOKUP('Revisión Simce'!M11,'Revisión Simce'!$BH$13:$CQ$46,23,TRUE)</f>
        <v>#N/A</v>
      </c>
      <c r="N156" s="15" t="e">
        <f>HLOOKUP('Revisión Simce'!N11,'Revisión Simce'!$BH$13:$CQ$46,23,TRUE)</f>
        <v>#N/A</v>
      </c>
      <c r="O156" s="15" t="e">
        <f>HLOOKUP('Revisión Simce'!O11,'Revisión Simce'!$BH$13:$CQ$46,23,TRUE)</f>
        <v>#N/A</v>
      </c>
      <c r="P156" s="15" t="e">
        <f>HLOOKUP('Revisión Simce'!P11,'Revisión Simce'!$BH$13:$CQ$46,23,TRUE)</f>
        <v>#N/A</v>
      </c>
      <c r="Q156" s="15" t="e">
        <f>HLOOKUP('Revisión Simce'!Q11,'Revisión Simce'!$BH$13:$CQ$46,23,TRUE)</f>
        <v>#N/A</v>
      </c>
      <c r="R156" s="15" t="e">
        <f>HLOOKUP('Revisión Simce'!R11,'Revisión Simce'!$BH$13:$CQ$46,23,TRUE)</f>
        <v>#N/A</v>
      </c>
      <c r="S156" s="15" t="e">
        <f>HLOOKUP('Revisión Simce'!S11,'Revisión Simce'!$BH$13:$CQ$46,23,TRUE)</f>
        <v>#N/A</v>
      </c>
      <c r="T156" s="15" t="e">
        <f>HLOOKUP('Revisión Simce'!T11,'Revisión Simce'!$BH$13:$CQ$46,23,TRUE)</f>
        <v>#N/A</v>
      </c>
      <c r="U156" s="15" t="e">
        <f>HLOOKUP('Revisión Simce'!U11,'Revisión Simce'!$BH$13:$CQ$46,23,TRUE)</f>
        <v>#N/A</v>
      </c>
      <c r="V156" s="15" t="e">
        <f>HLOOKUP('Revisión Simce'!V11,'Revisión Simce'!$BH$13:$CQ$46,23,TRUE)</f>
        <v>#N/A</v>
      </c>
      <c r="W156" s="15" t="e">
        <f>HLOOKUP('Revisión Simce'!W11,'Revisión Simce'!$BH$13:$CQ$46,23,TRUE)</f>
        <v>#N/A</v>
      </c>
      <c r="X156" s="15" t="e">
        <f>HLOOKUP('Revisión Simce'!X11,'Revisión Simce'!$BH$13:$CQ$46,23,TRUE)</f>
        <v>#N/A</v>
      </c>
      <c r="Y156" s="15" t="e">
        <f>HLOOKUP('Revisión Simce'!Y11,'Revisión Simce'!$BH$13:$CQ$46,23,TRUE)</f>
        <v>#N/A</v>
      </c>
      <c r="Z156" s="15"/>
      <c r="AA156" s="15"/>
      <c r="AB156" s="15"/>
      <c r="AC156" s="106">
        <f>COUNT(C156:Z156)</f>
        <v>9</v>
      </c>
      <c r="AD156" s="106"/>
      <c r="AE156" s="106"/>
      <c r="AF156" s="106"/>
      <c r="AG156" s="106">
        <f t="shared" si="3"/>
        <v>7</v>
      </c>
      <c r="AH156" s="106"/>
      <c r="AI156" s="106"/>
      <c r="AJ156" s="106"/>
      <c r="AK156" s="106">
        <f t="shared" si="2"/>
        <v>2</v>
      </c>
    </row>
    <row r="157" spans="1:37" ht="15">
      <c r="A157" s="15"/>
      <c r="B157" s="85"/>
      <c r="C157" s="15">
        <f>HLOOKUP('Revisión Simce'!C12,'Revisión Simce'!$BH$13:$CQ$46,23,TRUE)</f>
        <v>1</v>
      </c>
      <c r="D157" s="15">
        <f>HLOOKUP('Revisión Simce'!D12,'Revisión Simce'!$BH$13:$CQ$46,23,TRUE)</f>
        <v>0</v>
      </c>
      <c r="E157" s="15">
        <f>HLOOKUP('Revisión Simce'!E12,'Revisión Simce'!$BH$13:$CQ$46,23,TRUE)</f>
        <v>0</v>
      </c>
      <c r="F157" s="15">
        <f>HLOOKUP('Revisión Simce'!F12,'Revisión Simce'!$BH$13:$CQ$46,23,TRUE)</f>
        <v>0</v>
      </c>
      <c r="G157" s="15">
        <f>HLOOKUP('Revisión Simce'!G12,'Revisión Simce'!$BH$13:$CQ$46,23,TRUE)</f>
        <v>0</v>
      </c>
      <c r="H157" s="15" t="e">
        <f>HLOOKUP('Revisión Simce'!H12,'Revisión Simce'!$BH$13:$CQ$46,23,TRUE)</f>
        <v>#N/A</v>
      </c>
      <c r="I157" s="15" t="e">
        <f>HLOOKUP('Revisión Simce'!I12,'Revisión Simce'!$BH$13:$CQ$46,23,TRUE)</f>
        <v>#N/A</v>
      </c>
      <c r="J157" s="15" t="e">
        <f>HLOOKUP('Revisión Simce'!J12,'Revisión Simce'!$BH$13:$CQ$46,23,TRUE)</f>
        <v>#N/A</v>
      </c>
      <c r="K157" s="15" t="e">
        <f>HLOOKUP('Revisión Simce'!K12,'Revisión Simce'!$BH$13:$CQ$46,23,TRUE)</f>
        <v>#N/A</v>
      </c>
      <c r="L157" s="15" t="e">
        <f>HLOOKUP('Revisión Simce'!L12,'Revisión Simce'!$BH$13:$CQ$46,23,TRUE)</f>
        <v>#N/A</v>
      </c>
      <c r="M157" s="15" t="e">
        <f>HLOOKUP('Revisión Simce'!M12,'Revisión Simce'!$BH$13:$CQ$46,23,TRUE)</f>
        <v>#N/A</v>
      </c>
      <c r="N157" s="15" t="e">
        <f>HLOOKUP('Revisión Simce'!N12,'Revisión Simce'!$BH$13:$CQ$46,23,TRUE)</f>
        <v>#N/A</v>
      </c>
      <c r="O157" s="15" t="e">
        <f>HLOOKUP('Revisión Simce'!O12,'Revisión Simce'!$BH$13:$CQ$46,23,TRUE)</f>
        <v>#N/A</v>
      </c>
      <c r="P157" s="15" t="e">
        <f>HLOOKUP('Revisión Simce'!P12,'Revisión Simce'!$BH$13:$CQ$46,23,TRUE)</f>
        <v>#N/A</v>
      </c>
      <c r="Q157" s="15" t="e">
        <f>HLOOKUP('Revisión Simce'!Q12,'Revisión Simce'!$BH$13:$CQ$46,23,TRUE)</f>
        <v>#N/A</v>
      </c>
      <c r="R157" s="15" t="e">
        <f>HLOOKUP('Revisión Simce'!R12,'Revisión Simce'!$BH$13:$CQ$46,23,TRUE)</f>
        <v>#N/A</v>
      </c>
      <c r="S157" s="15" t="e">
        <f>HLOOKUP('Revisión Simce'!S12,'Revisión Simce'!$BH$13:$CQ$46,23,TRUE)</f>
        <v>#N/A</v>
      </c>
      <c r="T157" s="15" t="e">
        <f>HLOOKUP('Revisión Simce'!T12,'Revisión Simce'!$BH$13:$CQ$46,23,TRUE)</f>
        <v>#N/A</v>
      </c>
      <c r="U157" s="15" t="e">
        <f>HLOOKUP('Revisión Simce'!U12,'Revisión Simce'!$BH$13:$CQ$46,23,TRUE)</f>
        <v>#N/A</v>
      </c>
      <c r="V157" s="15" t="e">
        <f>HLOOKUP('Revisión Simce'!V12,'Revisión Simce'!$BH$13:$CQ$46,23,TRUE)</f>
        <v>#N/A</v>
      </c>
      <c r="W157" s="15" t="e">
        <f>HLOOKUP('Revisión Simce'!W12,'Revisión Simce'!$BH$13:$CQ$46,23,TRUE)</f>
        <v>#N/A</v>
      </c>
      <c r="X157" s="15" t="e">
        <f>HLOOKUP('Revisión Simce'!X12,'Revisión Simce'!$BH$13:$CQ$46,23,TRUE)</f>
        <v>#N/A</v>
      </c>
      <c r="Y157" s="15" t="e">
        <f>HLOOKUP('Revisión Simce'!Y12,'Revisión Simce'!$BH$13:$CQ$46,23,TRUE)</f>
        <v>#N/A</v>
      </c>
      <c r="Z157" s="15"/>
      <c r="AA157" s="15"/>
      <c r="AB157" s="15"/>
      <c r="AC157" s="106">
        <f>COUNT(C157:Z157)</f>
        <v>5</v>
      </c>
      <c r="AD157" s="106"/>
      <c r="AE157" s="106"/>
      <c r="AF157" s="106"/>
      <c r="AG157" s="106">
        <f>COUNTIF(C157:Y157,"=0")</f>
        <v>4</v>
      </c>
      <c r="AH157" s="106"/>
      <c r="AI157" s="106"/>
      <c r="AJ157" s="106"/>
      <c r="AK157" s="106">
        <f>AC157-AG157</f>
        <v>1</v>
      </c>
    </row>
    <row r="158" spans="1:37" ht="15.75" thickBot="1">
      <c r="A158" s="86"/>
      <c r="B158" s="90" t="s">
        <v>59</v>
      </c>
      <c r="C158" s="91"/>
      <c r="D158" s="91"/>
      <c r="E158" s="91"/>
      <c r="F158" s="91"/>
      <c r="G158" s="91"/>
      <c r="H158" s="91"/>
      <c r="I158" s="91"/>
      <c r="J158" s="91"/>
      <c r="K158" s="91"/>
      <c r="L158" s="91"/>
      <c r="M158" s="91"/>
      <c r="N158" s="91"/>
      <c r="O158" s="91"/>
      <c r="P158" s="91"/>
      <c r="Q158" s="91"/>
      <c r="R158" s="91"/>
      <c r="S158" s="91"/>
      <c r="T158" s="91"/>
      <c r="U158" s="91"/>
      <c r="V158" s="91"/>
      <c r="W158" s="91"/>
      <c r="X158" s="91"/>
      <c r="Y158" s="91"/>
      <c r="Z158" s="91"/>
      <c r="AA158" s="91"/>
      <c r="AB158" s="91"/>
      <c r="AC158" s="91">
        <f>SUM(AC153:AC156)</f>
        <v>25</v>
      </c>
      <c r="AD158" s="91">
        <f>SUM(AD153:AD156)</f>
        <v>0</v>
      </c>
      <c r="AE158" s="91">
        <f>SUM(AE153:AE156)</f>
        <v>0</v>
      </c>
      <c r="AF158" s="91">
        <f>SUM(AF153:AF156)</f>
        <v>0</v>
      </c>
      <c r="AG158" s="91">
        <f>SUM(AG153:AG156)</f>
        <v>10</v>
      </c>
      <c r="AH158" s="91"/>
      <c r="AI158" s="91"/>
      <c r="AJ158" s="91"/>
      <c r="AK158" s="91">
        <f>SUM(AK153:AK156)</f>
        <v>15</v>
      </c>
    </row>
    <row r="159" spans="1:38" ht="15">
      <c r="A159" s="45"/>
      <c r="B159" s="45"/>
      <c r="C159" s="45"/>
      <c r="D159" s="45"/>
      <c r="E159" s="45"/>
      <c r="F159" s="45"/>
      <c r="G159" s="45"/>
      <c r="H159" s="45"/>
      <c r="I159" s="45"/>
      <c r="J159" s="45"/>
      <c r="K159" s="45"/>
      <c r="L159" s="45"/>
      <c r="M159" s="45"/>
      <c r="N159" s="45"/>
      <c r="O159" s="45"/>
      <c r="P159" s="45"/>
      <c r="Q159" s="45"/>
      <c r="R159" s="45"/>
      <c r="S159" s="45"/>
      <c r="T159" s="45"/>
      <c r="U159" s="45"/>
      <c r="V159" s="45"/>
      <c r="W159" s="45"/>
      <c r="X159" s="45"/>
      <c r="Y159" s="45"/>
      <c r="Z159" s="45"/>
      <c r="AA159" s="45"/>
      <c r="AB159" s="45"/>
      <c r="AC159" s="49"/>
      <c r="AD159" s="49"/>
      <c r="AE159" s="49"/>
      <c r="AF159" s="49"/>
      <c r="AG159" s="49"/>
      <c r="AH159" s="49"/>
      <c r="AI159" s="49"/>
      <c r="AJ159" s="49"/>
      <c r="AK159" s="49"/>
      <c r="AL159">
        <v>22</v>
      </c>
    </row>
    <row r="160" spans="1:37" ht="15">
      <c r="A160" s="45">
        <f>AN31</f>
        <v>0</v>
      </c>
      <c r="C160" s="45"/>
      <c r="D160" s="45"/>
      <c r="E160" s="45"/>
      <c r="F160" s="45"/>
      <c r="G160" s="45"/>
      <c r="H160" s="45"/>
      <c r="I160" s="45"/>
      <c r="J160" s="45"/>
      <c r="K160" s="45"/>
      <c r="L160" s="45"/>
      <c r="M160" s="45"/>
      <c r="N160" s="45"/>
      <c r="O160" s="45"/>
      <c r="P160" s="45"/>
      <c r="Q160" s="45"/>
      <c r="R160" s="45"/>
      <c r="S160" s="45"/>
      <c r="T160" s="45"/>
      <c r="U160" s="45"/>
      <c r="V160" s="45"/>
      <c r="W160" s="45"/>
      <c r="X160" s="45"/>
      <c r="Y160" s="45"/>
      <c r="Z160" s="45"/>
      <c r="AA160" s="45"/>
      <c r="AB160" s="45"/>
      <c r="AC160" s="49"/>
      <c r="AD160" s="49"/>
      <c r="AE160" s="49"/>
      <c r="AF160" s="49"/>
      <c r="AG160" s="49"/>
      <c r="AH160" s="49"/>
      <c r="AI160" s="49"/>
      <c r="AJ160" s="49"/>
      <c r="AK160" s="49"/>
    </row>
    <row r="161" spans="1:37" ht="15">
      <c r="A161" s="45"/>
      <c r="B161" s="101" t="s">
        <v>55</v>
      </c>
      <c r="C161" s="45">
        <f>HLOOKUP('Revisión Simce'!C8,'Revisión Simce'!$BH$13:$CQ$46,24,TRUE)</f>
        <v>1</v>
      </c>
      <c r="D161" s="45">
        <f>HLOOKUP('Revisión Simce'!D8,'Revisión Simce'!$BH$13:$CQ$46,24,TRUE)</f>
        <v>0</v>
      </c>
      <c r="E161" s="45">
        <f>HLOOKUP('Revisión Simce'!E8,'Revisión Simce'!$BH$13:$CQ$46,24,TRUE)</f>
        <v>1</v>
      </c>
      <c r="F161" s="45" t="e">
        <f>HLOOKUP('Revisión Simce'!F8,'Revisión Simce'!$BH$13:$CQ$46,24,TRUE)</f>
        <v>#N/A</v>
      </c>
      <c r="G161" s="45" t="e">
        <f>HLOOKUP('Revisión Simce'!G8,'Revisión Simce'!$BH$13:$CQ$46,24,TRUE)</f>
        <v>#N/A</v>
      </c>
      <c r="H161" s="45" t="e">
        <f>HLOOKUP('Revisión Simce'!H8,'Revisión Simce'!$BH$13:$CQ$46,24,TRUE)</f>
        <v>#N/A</v>
      </c>
      <c r="I161" s="45" t="e">
        <f>HLOOKUP('Revisión Simce'!I8,'Revisión Simce'!$BH$13:$CQ$46,24,TRUE)</f>
        <v>#N/A</v>
      </c>
      <c r="J161" s="45" t="e">
        <f>HLOOKUP('Revisión Simce'!J8,'Revisión Simce'!$BH$13:$CQ$46,24,TRUE)</f>
        <v>#N/A</v>
      </c>
      <c r="K161" s="45" t="e">
        <f>HLOOKUP('Revisión Simce'!K8,'Revisión Simce'!$BH$13:$CQ$46,24,TRUE)</f>
        <v>#N/A</v>
      </c>
      <c r="L161" s="45" t="e">
        <f>HLOOKUP('Revisión Simce'!L8,'Revisión Simce'!$BH$13:$CQ$46,24,TRUE)</f>
        <v>#N/A</v>
      </c>
      <c r="M161" s="45" t="e">
        <f>HLOOKUP('Revisión Simce'!M8,'Revisión Simce'!$BH$13:$CQ$46,24,TRUE)</f>
        <v>#N/A</v>
      </c>
      <c r="N161" s="45" t="e">
        <f>HLOOKUP('Revisión Simce'!N8,'Revisión Simce'!$BH$13:$CQ$46,24,TRUE)</f>
        <v>#N/A</v>
      </c>
      <c r="O161" s="45" t="e">
        <f>HLOOKUP('Revisión Simce'!O8,'Revisión Simce'!$BH$13:$CQ$46,24,TRUE)</f>
        <v>#N/A</v>
      </c>
      <c r="P161" s="45" t="e">
        <f>HLOOKUP('Revisión Simce'!P8,'Revisión Simce'!$BH$13:$CQ$46,24,TRUE)</f>
        <v>#N/A</v>
      </c>
      <c r="Q161" s="45" t="e">
        <f>HLOOKUP('Revisión Simce'!Q8,'Revisión Simce'!$BH$13:$CQ$46,24,TRUE)</f>
        <v>#N/A</v>
      </c>
      <c r="R161" s="45" t="e">
        <f>HLOOKUP('Revisión Simce'!R8,'Revisión Simce'!$BH$13:$CQ$46,24,TRUE)</f>
        <v>#N/A</v>
      </c>
      <c r="S161" s="45" t="e">
        <f>HLOOKUP('Revisión Simce'!S8,'Revisión Simce'!$BH$13:$CQ$46,24,TRUE)</f>
        <v>#N/A</v>
      </c>
      <c r="T161" s="45" t="e">
        <f>HLOOKUP('Revisión Simce'!T8,'Revisión Simce'!$BH$13:$CQ$46,24,TRUE)</f>
        <v>#N/A</v>
      </c>
      <c r="U161" s="45" t="e">
        <f>HLOOKUP('Revisión Simce'!U8,'Revisión Simce'!$BH$13:$CQ$46,24,TRUE)</f>
        <v>#N/A</v>
      </c>
      <c r="V161" s="45" t="e">
        <f>HLOOKUP('Revisión Simce'!V8,'Revisión Simce'!$BH$13:$CQ$46,24,TRUE)</f>
        <v>#N/A</v>
      </c>
      <c r="W161" s="45" t="e">
        <f>HLOOKUP('Revisión Simce'!W8,'Revisión Simce'!$BH$13:$CQ$46,24,TRUE)</f>
        <v>#N/A</v>
      </c>
      <c r="X161" s="45" t="e">
        <f>HLOOKUP('Revisión Simce'!X8,'Revisión Simce'!$BH$13:$CQ$46,24,TRUE)</f>
        <v>#N/A</v>
      </c>
      <c r="Y161" s="45" t="e">
        <f>HLOOKUP('Revisión Simce'!Y8,'Revisión Simce'!$BH$13:$CQ$46,24,TRUE)</f>
        <v>#N/A</v>
      </c>
      <c r="Z161" s="45"/>
      <c r="AA161" s="45"/>
      <c r="AB161" s="45"/>
      <c r="AC161" s="49">
        <f>COUNT(C161:Z161)</f>
        <v>3</v>
      </c>
      <c r="AD161" s="49"/>
      <c r="AE161" s="49"/>
      <c r="AF161" s="49"/>
      <c r="AG161" s="49">
        <f t="shared" si="3"/>
        <v>1</v>
      </c>
      <c r="AH161" s="49"/>
      <c r="AI161" s="49"/>
      <c r="AJ161" s="49"/>
      <c r="AK161" s="49">
        <f t="shared" si="2"/>
        <v>2</v>
      </c>
    </row>
    <row r="162" spans="1:37" ht="15">
      <c r="A162" s="45"/>
      <c r="B162" s="101" t="s">
        <v>56</v>
      </c>
      <c r="C162" s="45">
        <f>HLOOKUP('Revisión Simce'!C9,'Revisión Simce'!$BH$13:$CQ$46,24,TRUE)</f>
        <v>1</v>
      </c>
      <c r="D162" s="45">
        <f>HLOOKUP('Revisión Simce'!D9,'Revisión Simce'!$BH$13:$CQ$46,24,TRUE)</f>
        <v>1</v>
      </c>
      <c r="E162" s="45">
        <f>HLOOKUP('Revisión Simce'!E9,'Revisión Simce'!$BH$13:$CQ$46,24,TRUE)</f>
        <v>0</v>
      </c>
      <c r="F162" s="45">
        <f>HLOOKUP('Revisión Simce'!F9,'Revisión Simce'!$BH$13:$CQ$46,24,TRUE)</f>
        <v>0</v>
      </c>
      <c r="G162" s="45">
        <f>HLOOKUP('Revisión Simce'!G9,'Revisión Simce'!$BH$13:$CQ$46,24,TRUE)</f>
        <v>1</v>
      </c>
      <c r="H162" s="45">
        <f>HLOOKUP('Revisión Simce'!H9,'Revisión Simce'!$BH$13:$CQ$46,24,TRUE)</f>
        <v>0</v>
      </c>
      <c r="I162" s="45" t="e">
        <f>HLOOKUP('Revisión Simce'!I9,'Revisión Simce'!$BH$13:$CQ$46,24,TRUE)</f>
        <v>#N/A</v>
      </c>
      <c r="J162" s="45" t="e">
        <f>HLOOKUP('Revisión Simce'!J9,'Revisión Simce'!$BH$13:$CQ$46,24,TRUE)</f>
        <v>#N/A</v>
      </c>
      <c r="K162" s="45" t="e">
        <f>HLOOKUP('Revisión Simce'!K9,'Revisión Simce'!$BH$13:$CQ$46,24,TRUE)</f>
        <v>#N/A</v>
      </c>
      <c r="L162" s="45" t="e">
        <f>HLOOKUP('Revisión Simce'!L9,'Revisión Simce'!$BH$13:$CQ$46,24,TRUE)</f>
        <v>#N/A</v>
      </c>
      <c r="M162" s="45" t="e">
        <f>HLOOKUP('Revisión Simce'!M9,'Revisión Simce'!$BH$13:$CQ$46,24,TRUE)</f>
        <v>#N/A</v>
      </c>
      <c r="N162" s="45" t="e">
        <f>HLOOKUP('Revisión Simce'!N9,'Revisión Simce'!$BH$13:$CQ$46,24,TRUE)</f>
        <v>#N/A</v>
      </c>
      <c r="O162" s="45" t="e">
        <f>HLOOKUP('Revisión Simce'!O9,'Revisión Simce'!$BH$13:$CQ$46,24,TRUE)</f>
        <v>#N/A</v>
      </c>
      <c r="P162" s="45" t="e">
        <f>HLOOKUP('Revisión Simce'!P9,'Revisión Simce'!$BH$13:$CQ$46,24,TRUE)</f>
        <v>#N/A</v>
      </c>
      <c r="Q162" s="45" t="e">
        <f>HLOOKUP('Revisión Simce'!Q9,'Revisión Simce'!$BH$13:$CQ$46,24,TRUE)</f>
        <v>#N/A</v>
      </c>
      <c r="R162" s="45" t="e">
        <f>HLOOKUP('Revisión Simce'!R9,'Revisión Simce'!$BH$13:$CQ$46,24,TRUE)</f>
        <v>#N/A</v>
      </c>
      <c r="S162" s="45" t="e">
        <f>HLOOKUP('Revisión Simce'!S9,'Revisión Simce'!$BH$13:$CQ$46,24,TRUE)</f>
        <v>#N/A</v>
      </c>
      <c r="T162" s="45" t="e">
        <f>HLOOKUP('Revisión Simce'!T9,'Revisión Simce'!$BH$13:$CQ$46,24,TRUE)</f>
        <v>#N/A</v>
      </c>
      <c r="U162" s="45" t="e">
        <f>HLOOKUP('Revisión Simce'!U9,'Revisión Simce'!$BH$13:$CQ$46,24,TRUE)</f>
        <v>#N/A</v>
      </c>
      <c r="V162" s="45" t="e">
        <f>HLOOKUP('Revisión Simce'!V9,'Revisión Simce'!$BH$13:$CQ$46,24,TRUE)</f>
        <v>#N/A</v>
      </c>
      <c r="W162" s="45" t="e">
        <f>HLOOKUP('Revisión Simce'!W9,'Revisión Simce'!$BH$13:$CQ$46,24,TRUE)</f>
        <v>#N/A</v>
      </c>
      <c r="X162" s="45" t="e">
        <f>HLOOKUP('Revisión Simce'!X9,'Revisión Simce'!$BH$13:$CQ$46,24,TRUE)</f>
        <v>#N/A</v>
      </c>
      <c r="Y162" s="45" t="e">
        <f>HLOOKUP('Revisión Simce'!Y9,'Revisión Simce'!$BH$13:$CQ$46,24,TRUE)</f>
        <v>#N/A</v>
      </c>
      <c r="Z162" s="45"/>
      <c r="AA162" s="45"/>
      <c r="AB162" s="45"/>
      <c r="AC162" s="49">
        <f>COUNT(C162:Z162)</f>
        <v>6</v>
      </c>
      <c r="AD162" s="49"/>
      <c r="AE162" s="49"/>
      <c r="AF162" s="49"/>
      <c r="AG162" s="49">
        <f t="shared" si="3"/>
        <v>3</v>
      </c>
      <c r="AH162" s="49"/>
      <c r="AI162" s="49"/>
      <c r="AJ162" s="49"/>
      <c r="AK162" s="49">
        <f t="shared" si="2"/>
        <v>3</v>
      </c>
    </row>
    <row r="163" spans="1:37" ht="15">
      <c r="A163" s="45"/>
      <c r="B163" s="101" t="s">
        <v>57</v>
      </c>
      <c r="C163" s="45">
        <f>HLOOKUP('Revisión Simce'!C10,'Revisión Simce'!$BH$13:$CQ$46,24,TRUE)</f>
        <v>1</v>
      </c>
      <c r="D163" s="45">
        <f>HLOOKUP('Revisión Simce'!D10,'Revisión Simce'!$BH$13:$CQ$46,24,TRUE)</f>
        <v>1</v>
      </c>
      <c r="E163" s="45">
        <f>HLOOKUP('Revisión Simce'!E10,'Revisión Simce'!$BH$13:$CQ$46,24,TRUE)</f>
        <v>0</v>
      </c>
      <c r="F163" s="45">
        <f>HLOOKUP('Revisión Simce'!F10,'Revisión Simce'!$BH$13:$CQ$46,24,TRUE)</f>
        <v>0</v>
      </c>
      <c r="G163" s="45">
        <f>HLOOKUP('Revisión Simce'!G10,'Revisión Simce'!$BH$13:$CQ$46,24,TRUE)</f>
        <v>1</v>
      </c>
      <c r="H163" s="45">
        <f>HLOOKUP('Revisión Simce'!H10,'Revisión Simce'!$BH$13:$CQ$46,24,TRUE)</f>
        <v>1</v>
      </c>
      <c r="I163" s="45">
        <f>HLOOKUP('Revisión Simce'!I10,'Revisión Simce'!$BH$13:$CQ$46,24,TRUE)</f>
        <v>1</v>
      </c>
      <c r="J163" s="45" t="e">
        <f>HLOOKUP('Revisión Simce'!J10,'Revisión Simce'!$BH$13:$CQ$46,24,TRUE)</f>
        <v>#N/A</v>
      </c>
      <c r="K163" s="45" t="e">
        <f>HLOOKUP('Revisión Simce'!K10,'Revisión Simce'!$BH$13:$CQ$46,24,TRUE)</f>
        <v>#N/A</v>
      </c>
      <c r="L163" s="45" t="e">
        <f>HLOOKUP('Revisión Simce'!L10,'Revisión Simce'!$BH$13:$CQ$46,24,TRUE)</f>
        <v>#N/A</v>
      </c>
      <c r="M163" s="45" t="e">
        <f>HLOOKUP('Revisión Simce'!M10,'Revisión Simce'!$BH$13:$CQ$46,24,TRUE)</f>
        <v>#N/A</v>
      </c>
      <c r="N163" s="45" t="e">
        <f>HLOOKUP('Revisión Simce'!N10,'Revisión Simce'!$BH$13:$CQ$46,24,TRUE)</f>
        <v>#N/A</v>
      </c>
      <c r="O163" s="45" t="e">
        <f>HLOOKUP('Revisión Simce'!O10,'Revisión Simce'!$BH$13:$CQ$46,24,TRUE)</f>
        <v>#N/A</v>
      </c>
      <c r="P163" s="45" t="e">
        <f>HLOOKUP('Revisión Simce'!P10,'Revisión Simce'!$BH$13:$CQ$46,24,TRUE)</f>
        <v>#N/A</v>
      </c>
      <c r="Q163" s="45" t="e">
        <f>HLOOKUP('Revisión Simce'!Q10,'Revisión Simce'!$BH$13:$CQ$46,24,TRUE)</f>
        <v>#N/A</v>
      </c>
      <c r="R163" s="45" t="e">
        <f>HLOOKUP('Revisión Simce'!R10,'Revisión Simce'!$BH$13:$CQ$46,24,TRUE)</f>
        <v>#N/A</v>
      </c>
      <c r="S163" s="45" t="e">
        <f>HLOOKUP('Revisión Simce'!S10,'Revisión Simce'!$BH$13:$CQ$46,24,TRUE)</f>
        <v>#N/A</v>
      </c>
      <c r="T163" s="45" t="e">
        <f>HLOOKUP('Revisión Simce'!T10,'Revisión Simce'!$BH$13:$CQ$46,24,TRUE)</f>
        <v>#N/A</v>
      </c>
      <c r="U163" s="45" t="e">
        <f>HLOOKUP('Revisión Simce'!U10,'Revisión Simce'!$BH$13:$CQ$46,24,TRUE)</f>
        <v>#N/A</v>
      </c>
      <c r="V163" s="45" t="e">
        <f>HLOOKUP('Revisión Simce'!V10,'Revisión Simce'!$BH$13:$CQ$46,24,TRUE)</f>
        <v>#N/A</v>
      </c>
      <c r="W163" s="45" t="e">
        <f>HLOOKUP('Revisión Simce'!W10,'Revisión Simce'!$BH$13:$CQ$46,24,TRUE)</f>
        <v>#N/A</v>
      </c>
      <c r="X163" s="45" t="e">
        <f>HLOOKUP('Revisión Simce'!X10,'Revisión Simce'!$BH$13:$CQ$46,24,TRUE)</f>
        <v>#N/A</v>
      </c>
      <c r="Y163" s="45" t="e">
        <f>HLOOKUP('Revisión Simce'!Y10,'Revisión Simce'!$BH$13:$CQ$46,24,TRUE)</f>
        <v>#N/A</v>
      </c>
      <c r="Z163" s="45"/>
      <c r="AA163" s="45"/>
      <c r="AB163" s="45"/>
      <c r="AC163" s="49">
        <f>COUNT(C163:Z163)</f>
        <v>7</v>
      </c>
      <c r="AD163" s="49"/>
      <c r="AE163" s="49"/>
      <c r="AF163" s="49"/>
      <c r="AG163" s="49">
        <f t="shared" si="3"/>
        <v>2</v>
      </c>
      <c r="AH163" s="49"/>
      <c r="AI163" s="49"/>
      <c r="AJ163" s="49"/>
      <c r="AK163" s="49">
        <f t="shared" si="2"/>
        <v>5</v>
      </c>
    </row>
    <row r="164" spans="1:37" ht="15">
      <c r="A164" s="45"/>
      <c r="B164" s="101" t="s">
        <v>58</v>
      </c>
      <c r="C164" s="45">
        <f>HLOOKUP('Revisión Simce'!C11,'Revisión Simce'!$BH$13:$CQ$46,24,TRUE)</f>
        <v>0</v>
      </c>
      <c r="D164" s="45">
        <f>HLOOKUP('Revisión Simce'!D11,'Revisión Simce'!$BH$13:$CQ$46,24,TRUE)</f>
        <v>1</v>
      </c>
      <c r="E164" s="45">
        <f>HLOOKUP('Revisión Simce'!E11,'Revisión Simce'!$BH$13:$CQ$46,24,TRUE)</f>
        <v>1</v>
      </c>
      <c r="F164" s="45">
        <f>HLOOKUP('Revisión Simce'!F11,'Revisión Simce'!$BH$13:$CQ$46,24,TRUE)</f>
        <v>1</v>
      </c>
      <c r="G164" s="45">
        <f>HLOOKUP('Revisión Simce'!G11,'Revisión Simce'!$BH$13:$CQ$46,24,TRUE)</f>
        <v>1</v>
      </c>
      <c r="H164" s="45">
        <f>HLOOKUP('Revisión Simce'!H11,'Revisión Simce'!$BH$13:$CQ$46,24,TRUE)</f>
        <v>1</v>
      </c>
      <c r="I164" s="45">
        <f>HLOOKUP('Revisión Simce'!I11,'Revisión Simce'!$BH$13:$CQ$46,24,TRUE)</f>
        <v>1</v>
      </c>
      <c r="J164" s="45">
        <f>HLOOKUP('Revisión Simce'!J11,'Revisión Simce'!$BH$13:$CQ$46,24,TRUE)</f>
        <v>0</v>
      </c>
      <c r="K164" s="45">
        <f>HLOOKUP('Revisión Simce'!K11,'Revisión Simce'!$BH$13:$CQ$46,24,TRUE)</f>
        <v>1</v>
      </c>
      <c r="L164" s="45" t="e">
        <f>HLOOKUP('Revisión Simce'!L11,'Revisión Simce'!$BH$13:$CQ$46,24,TRUE)</f>
        <v>#N/A</v>
      </c>
      <c r="M164" s="45" t="e">
        <f>HLOOKUP('Revisión Simce'!M11,'Revisión Simce'!$BH$13:$CQ$46,24,TRUE)</f>
        <v>#N/A</v>
      </c>
      <c r="N164" s="45" t="e">
        <f>HLOOKUP('Revisión Simce'!N11,'Revisión Simce'!$BH$13:$CQ$46,24,TRUE)</f>
        <v>#N/A</v>
      </c>
      <c r="O164" s="45" t="e">
        <f>HLOOKUP('Revisión Simce'!O11,'Revisión Simce'!$BH$13:$CQ$46,24,TRUE)</f>
        <v>#N/A</v>
      </c>
      <c r="P164" s="45" t="e">
        <f>HLOOKUP('Revisión Simce'!P11,'Revisión Simce'!$BH$13:$CQ$46,24,TRUE)</f>
        <v>#N/A</v>
      </c>
      <c r="Q164" s="45" t="e">
        <f>HLOOKUP('Revisión Simce'!Q11,'Revisión Simce'!$BH$13:$CQ$46,24,TRUE)</f>
        <v>#N/A</v>
      </c>
      <c r="R164" s="45" t="e">
        <f>HLOOKUP('Revisión Simce'!R11,'Revisión Simce'!$BH$13:$CQ$46,24,TRUE)</f>
        <v>#N/A</v>
      </c>
      <c r="S164" s="45" t="e">
        <f>HLOOKUP('Revisión Simce'!S11,'Revisión Simce'!$BH$13:$CQ$46,24,TRUE)</f>
        <v>#N/A</v>
      </c>
      <c r="T164" s="45" t="e">
        <f>HLOOKUP('Revisión Simce'!T11,'Revisión Simce'!$BH$13:$CQ$46,24,TRUE)</f>
        <v>#N/A</v>
      </c>
      <c r="U164" s="45" t="e">
        <f>HLOOKUP('Revisión Simce'!U11,'Revisión Simce'!$BH$13:$CQ$46,24,TRUE)</f>
        <v>#N/A</v>
      </c>
      <c r="V164" s="45" t="e">
        <f>HLOOKUP('Revisión Simce'!V11,'Revisión Simce'!$BH$13:$CQ$46,24,TRUE)</f>
        <v>#N/A</v>
      </c>
      <c r="W164" s="45" t="e">
        <f>HLOOKUP('Revisión Simce'!W11,'Revisión Simce'!$BH$13:$CQ$46,24,TRUE)</f>
        <v>#N/A</v>
      </c>
      <c r="X164" s="45" t="e">
        <f>HLOOKUP('Revisión Simce'!X11,'Revisión Simce'!$BH$13:$CQ$46,24,TRUE)</f>
        <v>#N/A</v>
      </c>
      <c r="Y164" s="45" t="e">
        <f>HLOOKUP('Revisión Simce'!Y11,'Revisión Simce'!$BH$13:$CQ$46,24,TRUE)</f>
        <v>#N/A</v>
      </c>
      <c r="Z164" s="45"/>
      <c r="AA164" s="45"/>
      <c r="AB164" s="45"/>
      <c r="AC164" s="49">
        <f>COUNT(C164:Z164)</f>
        <v>9</v>
      </c>
      <c r="AD164" s="49"/>
      <c r="AE164" s="49"/>
      <c r="AF164" s="49"/>
      <c r="AG164" s="49">
        <f t="shared" si="3"/>
        <v>2</v>
      </c>
      <c r="AH164" s="49"/>
      <c r="AI164" s="49"/>
      <c r="AJ164" s="49"/>
      <c r="AK164" s="49">
        <f t="shared" si="2"/>
        <v>7</v>
      </c>
    </row>
    <row r="165" spans="1:37" ht="15">
      <c r="A165" s="45"/>
      <c r="B165" s="101"/>
      <c r="C165" s="45">
        <f>HLOOKUP('Revisión Simce'!C12,'Revisión Simce'!$BH$13:$CQ$46,24,TRUE)</f>
        <v>1</v>
      </c>
      <c r="D165" s="45">
        <f>HLOOKUP('Revisión Simce'!D12,'Revisión Simce'!$BH$13:$CQ$46,24,TRUE)</f>
        <v>0</v>
      </c>
      <c r="E165" s="45">
        <f>HLOOKUP('Revisión Simce'!E12,'Revisión Simce'!$BH$13:$CQ$46,24,TRUE)</f>
        <v>0</v>
      </c>
      <c r="F165" s="45">
        <f>HLOOKUP('Revisión Simce'!F12,'Revisión Simce'!$BH$13:$CQ$46,24,TRUE)</f>
        <v>0</v>
      </c>
      <c r="G165" s="45">
        <f>HLOOKUP('Revisión Simce'!G12,'Revisión Simce'!$BH$13:$CQ$46,24,TRUE)</f>
        <v>0</v>
      </c>
      <c r="H165" s="45" t="e">
        <f>HLOOKUP('Revisión Simce'!H12,'Revisión Simce'!$BH$13:$CQ$46,24,TRUE)</f>
        <v>#N/A</v>
      </c>
      <c r="I165" s="45" t="e">
        <f>HLOOKUP('Revisión Simce'!I12,'Revisión Simce'!$BH$13:$CQ$46,24,TRUE)</f>
        <v>#N/A</v>
      </c>
      <c r="J165" s="45" t="e">
        <f>HLOOKUP('Revisión Simce'!J12,'Revisión Simce'!$BH$13:$CQ$46,24,TRUE)</f>
        <v>#N/A</v>
      </c>
      <c r="K165" s="45" t="e">
        <f>HLOOKUP('Revisión Simce'!K12,'Revisión Simce'!$BH$13:$CQ$46,24,TRUE)</f>
        <v>#N/A</v>
      </c>
      <c r="L165" s="45" t="e">
        <f>HLOOKUP('Revisión Simce'!L12,'Revisión Simce'!$BH$13:$CQ$46,24,TRUE)</f>
        <v>#N/A</v>
      </c>
      <c r="M165" s="45" t="e">
        <f>HLOOKUP('Revisión Simce'!M12,'Revisión Simce'!$BH$13:$CQ$46,24,TRUE)</f>
        <v>#N/A</v>
      </c>
      <c r="N165" s="45" t="e">
        <f>HLOOKUP('Revisión Simce'!N12,'Revisión Simce'!$BH$13:$CQ$46,24,TRUE)</f>
        <v>#N/A</v>
      </c>
      <c r="O165" s="45" t="e">
        <f>HLOOKUP('Revisión Simce'!O12,'Revisión Simce'!$BH$13:$CQ$46,24,TRUE)</f>
        <v>#N/A</v>
      </c>
      <c r="P165" s="45" t="e">
        <f>HLOOKUP('Revisión Simce'!P12,'Revisión Simce'!$BH$13:$CQ$46,24,TRUE)</f>
        <v>#N/A</v>
      </c>
      <c r="Q165" s="45" t="e">
        <f>HLOOKUP('Revisión Simce'!Q12,'Revisión Simce'!$BH$13:$CQ$46,24,TRUE)</f>
        <v>#N/A</v>
      </c>
      <c r="R165" s="45" t="e">
        <f>HLOOKUP('Revisión Simce'!R12,'Revisión Simce'!$BH$13:$CQ$46,24,TRUE)</f>
        <v>#N/A</v>
      </c>
      <c r="S165" s="45" t="e">
        <f>HLOOKUP('Revisión Simce'!S12,'Revisión Simce'!$BH$13:$CQ$46,24,TRUE)</f>
        <v>#N/A</v>
      </c>
      <c r="T165" s="45" t="e">
        <f>HLOOKUP('Revisión Simce'!T12,'Revisión Simce'!$BH$13:$CQ$46,24,TRUE)</f>
        <v>#N/A</v>
      </c>
      <c r="U165" s="45" t="e">
        <f>HLOOKUP('Revisión Simce'!U12,'Revisión Simce'!$BH$13:$CQ$46,24,TRUE)</f>
        <v>#N/A</v>
      </c>
      <c r="V165" s="45" t="e">
        <f>HLOOKUP('Revisión Simce'!V12,'Revisión Simce'!$BH$13:$CQ$46,24,TRUE)</f>
        <v>#N/A</v>
      </c>
      <c r="W165" s="45" t="e">
        <f>HLOOKUP('Revisión Simce'!W12,'Revisión Simce'!$BH$13:$CQ$46,24,TRUE)</f>
        <v>#N/A</v>
      </c>
      <c r="X165" s="45" t="e">
        <f>HLOOKUP('Revisión Simce'!X12,'Revisión Simce'!$BH$13:$CQ$46,24,TRUE)</f>
        <v>#N/A</v>
      </c>
      <c r="Y165" s="45" t="e">
        <f>HLOOKUP('Revisión Simce'!Y12,'Revisión Simce'!$BH$13:$CQ$46,24,TRUE)</f>
        <v>#N/A</v>
      </c>
      <c r="Z165" s="45"/>
      <c r="AA165" s="45"/>
      <c r="AB165" s="45"/>
      <c r="AC165" s="49">
        <f>COUNT(C165:Z165)</f>
        <v>5</v>
      </c>
      <c r="AD165" s="49"/>
      <c r="AE165" s="49"/>
      <c r="AF165" s="49"/>
      <c r="AG165" s="49">
        <f>COUNTIF(C165:Y165,"=0")</f>
        <v>4</v>
      </c>
      <c r="AH165" s="49"/>
      <c r="AI165" s="49"/>
      <c r="AJ165" s="49"/>
      <c r="AK165" s="49">
        <f>AC165-AG165</f>
        <v>1</v>
      </c>
    </row>
    <row r="166" spans="1:37" ht="15.75" thickBot="1">
      <c r="A166" s="89"/>
      <c r="B166" s="99" t="s">
        <v>59</v>
      </c>
      <c r="C166" s="100"/>
      <c r="D166" s="100"/>
      <c r="E166" s="100"/>
      <c r="F166" s="100"/>
      <c r="G166" s="100"/>
      <c r="H166" s="100"/>
      <c r="I166" s="100"/>
      <c r="J166" s="100"/>
      <c r="K166" s="100"/>
      <c r="L166" s="100"/>
      <c r="M166" s="100"/>
      <c r="N166" s="100"/>
      <c r="O166" s="100"/>
      <c r="P166" s="100"/>
      <c r="Q166" s="100"/>
      <c r="R166" s="100"/>
      <c r="S166" s="100"/>
      <c r="T166" s="100"/>
      <c r="U166" s="100"/>
      <c r="V166" s="100"/>
      <c r="W166" s="100"/>
      <c r="X166" s="100"/>
      <c r="Y166" s="100"/>
      <c r="Z166" s="100"/>
      <c r="AA166" s="100"/>
      <c r="AB166" s="100"/>
      <c r="AC166" s="100">
        <f>SUM(AC161:AC164)</f>
        <v>25</v>
      </c>
      <c r="AD166" s="100">
        <f>SUM(AD161:AD164)</f>
        <v>0</v>
      </c>
      <c r="AE166" s="100">
        <f>SUM(AE161:AE164)</f>
        <v>0</v>
      </c>
      <c r="AF166" s="100">
        <f>SUM(AF161:AF164)</f>
        <v>0</v>
      </c>
      <c r="AG166" s="100">
        <f>SUM(AG161:AG164)</f>
        <v>8</v>
      </c>
      <c r="AH166" s="100"/>
      <c r="AI166" s="100"/>
      <c r="AJ166" s="100"/>
      <c r="AK166" s="100">
        <f>SUM(AK161:AK164)</f>
        <v>17</v>
      </c>
    </row>
    <row r="167" spans="1:38" ht="1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06">
        <f>COUNT(D167:Z167)</f>
        <v>0</v>
      </c>
      <c r="AD167" s="106"/>
      <c r="AE167" s="106"/>
      <c r="AF167" s="106"/>
      <c r="AG167" s="106">
        <f t="shared" si="3"/>
        <v>0</v>
      </c>
      <c r="AH167" s="106"/>
      <c r="AI167" s="106"/>
      <c r="AJ167" s="106"/>
      <c r="AK167" s="106">
        <f aca="true" t="shared" si="4" ref="AK167:AK236">AC167-AG167</f>
        <v>0</v>
      </c>
      <c r="AL167">
        <v>23</v>
      </c>
    </row>
    <row r="168" spans="1:37" ht="15">
      <c r="A168" s="15">
        <f>AN32</f>
        <v>0</v>
      </c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06">
        <f>COUNT(D168:Z168)</f>
        <v>0</v>
      </c>
      <c r="AD168" s="106"/>
      <c r="AE168" s="106"/>
      <c r="AF168" s="106"/>
      <c r="AG168" s="106">
        <f t="shared" si="3"/>
        <v>0</v>
      </c>
      <c r="AH168" s="106"/>
      <c r="AI168" s="106"/>
      <c r="AJ168" s="106"/>
      <c r="AK168" s="106">
        <f t="shared" si="4"/>
        <v>0</v>
      </c>
    </row>
    <row r="169" spans="1:37" ht="15">
      <c r="A169" s="15"/>
      <c r="B169" s="85" t="s">
        <v>55</v>
      </c>
      <c r="C169" s="15">
        <f>HLOOKUP('Revisión Simce'!C8,'Revisión Simce'!$BH$13:$CQ$46,25,TRUE)</f>
        <v>0</v>
      </c>
      <c r="D169" s="15">
        <f>HLOOKUP('Revisión Simce'!D8,'Revisión Simce'!$BH$13:$CQ$46,25,TRUE)</f>
        <v>0</v>
      </c>
      <c r="E169" s="15">
        <f>HLOOKUP('Revisión Simce'!E8,'Revisión Simce'!$BH$13:$CQ$46,25,TRUE)</f>
        <v>0</v>
      </c>
      <c r="F169" s="15" t="e">
        <f>HLOOKUP('Revisión Simce'!F8,'Revisión Simce'!$BH$13:$CQ$46,25,TRUE)</f>
        <v>#N/A</v>
      </c>
      <c r="G169" s="15" t="e">
        <f>HLOOKUP('Revisión Simce'!G8,'Revisión Simce'!$BH$13:$CQ$46,25,TRUE)</f>
        <v>#N/A</v>
      </c>
      <c r="H169" s="15" t="e">
        <f>HLOOKUP('Revisión Simce'!H8,'Revisión Simce'!$BH$13:$CQ$46,25,TRUE)</f>
        <v>#N/A</v>
      </c>
      <c r="I169" s="15" t="e">
        <f>HLOOKUP('Revisión Simce'!I8,'Revisión Simce'!$BH$13:$CQ$46,25,TRUE)</f>
        <v>#N/A</v>
      </c>
      <c r="J169" s="15" t="e">
        <f>HLOOKUP('Revisión Simce'!J8,'Revisión Simce'!$BH$13:$CQ$46,25,TRUE)</f>
        <v>#N/A</v>
      </c>
      <c r="K169" s="15" t="e">
        <f>HLOOKUP('Revisión Simce'!K8,'Revisión Simce'!$BH$13:$CQ$46,25,TRUE)</f>
        <v>#N/A</v>
      </c>
      <c r="L169" s="15" t="e">
        <f>HLOOKUP('Revisión Simce'!L8,'Revisión Simce'!$BH$13:$CQ$46,25,TRUE)</f>
        <v>#N/A</v>
      </c>
      <c r="M169" s="15" t="e">
        <f>HLOOKUP('Revisión Simce'!M8,'Revisión Simce'!$BH$13:$CQ$46,25,TRUE)</f>
        <v>#N/A</v>
      </c>
      <c r="N169" s="15" t="e">
        <f>HLOOKUP('Revisión Simce'!N8,'Revisión Simce'!$BH$13:$CQ$46,25,TRUE)</f>
        <v>#N/A</v>
      </c>
      <c r="O169" s="15" t="e">
        <f>HLOOKUP('Revisión Simce'!O8,'Revisión Simce'!$BH$13:$CQ$46,25,TRUE)</f>
        <v>#N/A</v>
      </c>
      <c r="P169" s="15" t="e">
        <f>HLOOKUP('Revisión Simce'!P8,'Revisión Simce'!$BH$13:$CQ$46,25,TRUE)</f>
        <v>#N/A</v>
      </c>
      <c r="Q169" s="15" t="e">
        <f>HLOOKUP('Revisión Simce'!Q8,'Revisión Simce'!$BH$13:$CQ$46,25,TRUE)</f>
        <v>#N/A</v>
      </c>
      <c r="R169" s="15" t="e">
        <f>HLOOKUP('Revisión Simce'!R8,'Revisión Simce'!$BH$13:$CQ$46,25,TRUE)</f>
        <v>#N/A</v>
      </c>
      <c r="S169" s="15" t="e">
        <f>HLOOKUP('Revisión Simce'!S8,'Revisión Simce'!$BH$13:$CQ$46,25,TRUE)</f>
        <v>#N/A</v>
      </c>
      <c r="T169" s="15" t="e">
        <f>HLOOKUP('Revisión Simce'!T8,'Revisión Simce'!$BH$13:$CQ$46,25,TRUE)</f>
        <v>#N/A</v>
      </c>
      <c r="U169" s="15" t="e">
        <f>HLOOKUP('Revisión Simce'!U8,'Revisión Simce'!$BH$13:$CQ$46,25,TRUE)</f>
        <v>#N/A</v>
      </c>
      <c r="V169" s="15" t="e">
        <f>HLOOKUP('Revisión Simce'!V8,'Revisión Simce'!$BH$13:$CQ$46,25,TRUE)</f>
        <v>#N/A</v>
      </c>
      <c r="W169" s="15" t="e">
        <f>HLOOKUP('Revisión Simce'!W8,'Revisión Simce'!$BH$13:$CQ$46,25,TRUE)</f>
        <v>#N/A</v>
      </c>
      <c r="X169" s="15" t="e">
        <f>HLOOKUP('Revisión Simce'!X8,'Revisión Simce'!$BH$13:$CQ$46,25,TRUE)</f>
        <v>#N/A</v>
      </c>
      <c r="Y169" s="15" t="e">
        <f>HLOOKUP('Revisión Simce'!Y8,'Revisión Simce'!$BH$13:$CQ$46,25,TRUE)</f>
        <v>#N/A</v>
      </c>
      <c r="Z169" s="15"/>
      <c r="AA169" s="15"/>
      <c r="AB169" s="15"/>
      <c r="AC169" s="106">
        <f>COUNT(C169:Z169)</f>
        <v>3</v>
      </c>
      <c r="AD169" s="106"/>
      <c r="AE169" s="106"/>
      <c r="AF169" s="106"/>
      <c r="AG169" s="106">
        <f aca="true" t="shared" si="5" ref="AG169:AG241">COUNTIF(C169:Y169,"=0")</f>
        <v>3</v>
      </c>
      <c r="AH169" s="106"/>
      <c r="AI169" s="106"/>
      <c r="AJ169" s="106"/>
      <c r="AK169" s="106">
        <f t="shared" si="4"/>
        <v>0</v>
      </c>
    </row>
    <row r="170" spans="1:37" ht="15">
      <c r="A170" s="15"/>
      <c r="B170" s="85" t="s">
        <v>56</v>
      </c>
      <c r="C170" s="15">
        <f>HLOOKUP('Revisión Simce'!C9,'Revisión Simce'!$BH$13:$CQ$46,25,TRUE)</f>
        <v>0</v>
      </c>
      <c r="D170" s="15">
        <f>HLOOKUP('Revisión Simce'!D9,'Revisión Simce'!$BH$13:$CQ$46,25,TRUE)</f>
        <v>0</v>
      </c>
      <c r="E170" s="15">
        <f>HLOOKUP('Revisión Simce'!E9,'Revisión Simce'!$BH$13:$CQ$46,25,TRUE)</f>
        <v>0</v>
      </c>
      <c r="F170" s="15">
        <f>HLOOKUP('Revisión Simce'!F9,'Revisión Simce'!$BH$13:$CQ$46,25,TRUE)</f>
        <v>0</v>
      </c>
      <c r="G170" s="15">
        <f>HLOOKUP('Revisión Simce'!G9,'Revisión Simce'!$BH$13:$CQ$46,25,TRUE)</f>
        <v>0</v>
      </c>
      <c r="H170" s="15">
        <f>HLOOKUP('Revisión Simce'!H9,'Revisión Simce'!$BH$13:$CQ$46,25,TRUE)</f>
        <v>0</v>
      </c>
      <c r="I170" s="15" t="e">
        <f>HLOOKUP('Revisión Simce'!I9,'Revisión Simce'!$BH$13:$CQ$46,25,TRUE)</f>
        <v>#N/A</v>
      </c>
      <c r="J170" s="15" t="e">
        <f>HLOOKUP('Revisión Simce'!J9,'Revisión Simce'!$BH$13:$CQ$46,25,TRUE)</f>
        <v>#N/A</v>
      </c>
      <c r="K170" s="15" t="e">
        <f>HLOOKUP('Revisión Simce'!K9,'Revisión Simce'!$BH$13:$CQ$46,25,TRUE)</f>
        <v>#N/A</v>
      </c>
      <c r="L170" s="15" t="e">
        <f>HLOOKUP('Revisión Simce'!L9,'Revisión Simce'!$BH$13:$CQ$46,25,TRUE)</f>
        <v>#N/A</v>
      </c>
      <c r="M170" s="15" t="e">
        <f>HLOOKUP('Revisión Simce'!M9,'Revisión Simce'!$BH$13:$CQ$46,25,TRUE)</f>
        <v>#N/A</v>
      </c>
      <c r="N170" s="15" t="e">
        <f>HLOOKUP('Revisión Simce'!N9,'Revisión Simce'!$BH$13:$CQ$46,25,TRUE)</f>
        <v>#N/A</v>
      </c>
      <c r="O170" s="15" t="e">
        <f>HLOOKUP('Revisión Simce'!O9,'Revisión Simce'!$BH$13:$CQ$46,25,TRUE)</f>
        <v>#N/A</v>
      </c>
      <c r="P170" s="15" t="e">
        <f>HLOOKUP('Revisión Simce'!P9,'Revisión Simce'!$BH$13:$CQ$46,25,TRUE)</f>
        <v>#N/A</v>
      </c>
      <c r="Q170" s="15" t="e">
        <f>HLOOKUP('Revisión Simce'!Q9,'Revisión Simce'!$BH$13:$CQ$46,25,TRUE)</f>
        <v>#N/A</v>
      </c>
      <c r="R170" s="15" t="e">
        <f>HLOOKUP('Revisión Simce'!R9,'Revisión Simce'!$BH$13:$CQ$46,25,TRUE)</f>
        <v>#N/A</v>
      </c>
      <c r="S170" s="15" t="e">
        <f>HLOOKUP('Revisión Simce'!S9,'Revisión Simce'!$BH$13:$CQ$46,25,TRUE)</f>
        <v>#N/A</v>
      </c>
      <c r="T170" s="15" t="e">
        <f>HLOOKUP('Revisión Simce'!T9,'Revisión Simce'!$BH$13:$CQ$46,25,TRUE)</f>
        <v>#N/A</v>
      </c>
      <c r="U170" s="15" t="e">
        <f>HLOOKUP('Revisión Simce'!U9,'Revisión Simce'!$BH$13:$CQ$46,25,TRUE)</f>
        <v>#N/A</v>
      </c>
      <c r="V170" s="15" t="e">
        <f>HLOOKUP('Revisión Simce'!V9,'Revisión Simce'!$BH$13:$CQ$46,25,TRUE)</f>
        <v>#N/A</v>
      </c>
      <c r="W170" s="15" t="e">
        <f>HLOOKUP('Revisión Simce'!W9,'Revisión Simce'!$BH$13:$CQ$46,25,TRUE)</f>
        <v>#N/A</v>
      </c>
      <c r="X170" s="15" t="e">
        <f>HLOOKUP('Revisión Simce'!X9,'Revisión Simce'!$BH$13:$CQ$46,25,TRUE)</f>
        <v>#N/A</v>
      </c>
      <c r="Y170" s="15" t="e">
        <f>HLOOKUP('Revisión Simce'!Y9,'Revisión Simce'!$BH$13:$CQ$46,25,TRUE)</f>
        <v>#N/A</v>
      </c>
      <c r="Z170" s="15"/>
      <c r="AA170" s="15"/>
      <c r="AB170" s="15"/>
      <c r="AC170" s="106">
        <f>COUNT(C170:Z170)</f>
        <v>6</v>
      </c>
      <c r="AD170" s="106"/>
      <c r="AE170" s="106"/>
      <c r="AF170" s="106"/>
      <c r="AG170" s="106">
        <f t="shared" si="5"/>
        <v>6</v>
      </c>
      <c r="AH170" s="106"/>
      <c r="AI170" s="106"/>
      <c r="AJ170" s="106"/>
      <c r="AK170" s="106">
        <f t="shared" si="4"/>
        <v>0</v>
      </c>
    </row>
    <row r="171" spans="1:37" ht="15">
      <c r="A171" s="15"/>
      <c r="B171" s="85" t="s">
        <v>57</v>
      </c>
      <c r="C171" s="15">
        <f>HLOOKUP('Revisión Simce'!C10,'Revisión Simce'!$BH$13:$CQ$46,25,TRUE)</f>
        <v>0</v>
      </c>
      <c r="D171" s="15">
        <f>HLOOKUP('Revisión Simce'!D10,'Revisión Simce'!$BH$13:$CQ$46,25,TRUE)</f>
        <v>0</v>
      </c>
      <c r="E171" s="15">
        <f>HLOOKUP('Revisión Simce'!E10,'Revisión Simce'!$BH$13:$CQ$46,25,TRUE)</f>
        <v>0</v>
      </c>
      <c r="F171" s="15">
        <f>HLOOKUP('Revisión Simce'!F10,'Revisión Simce'!$BH$13:$CQ$46,25,TRUE)</f>
        <v>0</v>
      </c>
      <c r="G171" s="15">
        <f>HLOOKUP('Revisión Simce'!G10,'Revisión Simce'!$BH$13:$CQ$46,25,TRUE)</f>
        <v>0</v>
      </c>
      <c r="H171" s="15">
        <f>HLOOKUP('Revisión Simce'!H10,'Revisión Simce'!$BH$13:$CQ$46,25,TRUE)</f>
        <v>0</v>
      </c>
      <c r="I171" s="15">
        <f>HLOOKUP('Revisión Simce'!I10,'Revisión Simce'!$BH$13:$CQ$46,25,TRUE)</f>
        <v>0</v>
      </c>
      <c r="J171" s="15" t="e">
        <f>HLOOKUP('Revisión Simce'!J10,'Revisión Simce'!$BH$13:$CQ$46,25,TRUE)</f>
        <v>#N/A</v>
      </c>
      <c r="K171" s="15" t="e">
        <f>HLOOKUP('Revisión Simce'!K10,'Revisión Simce'!$BH$13:$CQ$46,25,TRUE)</f>
        <v>#N/A</v>
      </c>
      <c r="L171" s="15" t="e">
        <f>HLOOKUP('Revisión Simce'!L10,'Revisión Simce'!$BH$13:$CQ$46,25,TRUE)</f>
        <v>#N/A</v>
      </c>
      <c r="M171" s="15" t="e">
        <f>HLOOKUP('Revisión Simce'!M10,'Revisión Simce'!$BH$13:$CQ$46,25,TRUE)</f>
        <v>#N/A</v>
      </c>
      <c r="N171" s="15" t="e">
        <f>HLOOKUP('Revisión Simce'!N10,'Revisión Simce'!$BH$13:$CQ$46,25,TRUE)</f>
        <v>#N/A</v>
      </c>
      <c r="O171" s="15" t="e">
        <f>HLOOKUP('Revisión Simce'!O10,'Revisión Simce'!$BH$13:$CQ$46,25,TRUE)</f>
        <v>#N/A</v>
      </c>
      <c r="P171" s="15" t="e">
        <f>HLOOKUP('Revisión Simce'!P10,'Revisión Simce'!$BH$13:$CQ$46,25,TRUE)</f>
        <v>#N/A</v>
      </c>
      <c r="Q171" s="15" t="e">
        <f>HLOOKUP('Revisión Simce'!Q10,'Revisión Simce'!$BH$13:$CQ$46,25,TRUE)</f>
        <v>#N/A</v>
      </c>
      <c r="R171" s="15" t="e">
        <f>HLOOKUP('Revisión Simce'!R10,'Revisión Simce'!$BH$13:$CQ$46,25,TRUE)</f>
        <v>#N/A</v>
      </c>
      <c r="S171" s="15" t="e">
        <f>HLOOKUP('Revisión Simce'!S10,'Revisión Simce'!$BH$13:$CQ$46,25,TRUE)</f>
        <v>#N/A</v>
      </c>
      <c r="T171" s="15" t="e">
        <f>HLOOKUP('Revisión Simce'!T10,'Revisión Simce'!$BH$13:$CQ$46,25,TRUE)</f>
        <v>#N/A</v>
      </c>
      <c r="U171" s="15" t="e">
        <f>HLOOKUP('Revisión Simce'!U10,'Revisión Simce'!$BH$13:$CQ$46,25,TRUE)</f>
        <v>#N/A</v>
      </c>
      <c r="V171" s="15" t="e">
        <f>HLOOKUP('Revisión Simce'!V10,'Revisión Simce'!$BH$13:$CQ$46,25,TRUE)</f>
        <v>#N/A</v>
      </c>
      <c r="W171" s="15" t="e">
        <f>HLOOKUP('Revisión Simce'!W10,'Revisión Simce'!$BH$13:$CQ$46,25,TRUE)</f>
        <v>#N/A</v>
      </c>
      <c r="X171" s="15" t="e">
        <f>HLOOKUP('Revisión Simce'!X10,'Revisión Simce'!$BH$13:$CQ$46,25,TRUE)</f>
        <v>#N/A</v>
      </c>
      <c r="Y171" s="15" t="e">
        <f>HLOOKUP('Revisión Simce'!Y10,'Revisión Simce'!$BH$13:$CQ$46,25,TRUE)</f>
        <v>#N/A</v>
      </c>
      <c r="Z171" s="15"/>
      <c r="AA171" s="15"/>
      <c r="AB171" s="15"/>
      <c r="AC171" s="106">
        <f>COUNT(C171:Z171)</f>
        <v>7</v>
      </c>
      <c r="AD171" s="106"/>
      <c r="AE171" s="106"/>
      <c r="AF171" s="106"/>
      <c r="AG171" s="106">
        <f t="shared" si="5"/>
        <v>7</v>
      </c>
      <c r="AH171" s="106"/>
      <c r="AI171" s="106"/>
      <c r="AJ171" s="106"/>
      <c r="AK171" s="106">
        <f t="shared" si="4"/>
        <v>0</v>
      </c>
    </row>
    <row r="172" spans="1:37" ht="15">
      <c r="A172" s="15"/>
      <c r="B172" s="85" t="s">
        <v>58</v>
      </c>
      <c r="C172" s="15">
        <f>HLOOKUP('Revisión Simce'!C11,'Revisión Simce'!$BH$13:$CQ$46,25,TRUE)</f>
        <v>0</v>
      </c>
      <c r="D172" s="15">
        <f>HLOOKUP('Revisión Simce'!D11,'Revisión Simce'!$BH$13:$CQ$46,25,TRUE)</f>
        <v>0</v>
      </c>
      <c r="E172" s="15">
        <f>HLOOKUP('Revisión Simce'!E11,'Revisión Simce'!$BH$13:$CQ$46,25,TRUE)</f>
        <v>0</v>
      </c>
      <c r="F172" s="15">
        <f>HLOOKUP('Revisión Simce'!F11,'Revisión Simce'!$BH$13:$CQ$46,25,TRUE)</f>
        <v>0</v>
      </c>
      <c r="G172" s="15">
        <f>HLOOKUP('Revisión Simce'!G11,'Revisión Simce'!$BH$13:$CQ$46,25,TRUE)</f>
        <v>0</v>
      </c>
      <c r="H172" s="15">
        <f>HLOOKUP('Revisión Simce'!H11,'Revisión Simce'!$BH$13:$CQ$46,25,TRUE)</f>
        <v>0</v>
      </c>
      <c r="I172" s="15">
        <f>HLOOKUP('Revisión Simce'!I11,'Revisión Simce'!$BH$13:$CQ$46,25,TRUE)</f>
        <v>0</v>
      </c>
      <c r="J172" s="15">
        <f>HLOOKUP('Revisión Simce'!J11,'Revisión Simce'!$BH$13:$CQ$46,25,TRUE)</f>
        <v>0</v>
      </c>
      <c r="K172" s="15">
        <f>HLOOKUP('Revisión Simce'!K11,'Revisión Simce'!$BH$13:$CQ$46,25,TRUE)</f>
        <v>0</v>
      </c>
      <c r="L172" s="15" t="e">
        <f>HLOOKUP('Revisión Simce'!L11,'Revisión Simce'!$BH$13:$CQ$46,25,TRUE)</f>
        <v>#N/A</v>
      </c>
      <c r="M172" s="15" t="e">
        <f>HLOOKUP('Revisión Simce'!M11,'Revisión Simce'!$BH$13:$CQ$46,25,TRUE)</f>
        <v>#N/A</v>
      </c>
      <c r="N172" s="15" t="e">
        <f>HLOOKUP('Revisión Simce'!N11,'Revisión Simce'!$BH$13:$CQ$46,25,TRUE)</f>
        <v>#N/A</v>
      </c>
      <c r="O172" s="15" t="e">
        <f>HLOOKUP('Revisión Simce'!O11,'Revisión Simce'!$BH$13:$CQ$46,25,TRUE)</f>
        <v>#N/A</v>
      </c>
      <c r="P172" s="15" t="e">
        <f>HLOOKUP('Revisión Simce'!P11,'Revisión Simce'!$BH$13:$CQ$46,25,TRUE)</f>
        <v>#N/A</v>
      </c>
      <c r="Q172" s="15" t="e">
        <f>HLOOKUP('Revisión Simce'!Q11,'Revisión Simce'!$BH$13:$CQ$46,25,TRUE)</f>
        <v>#N/A</v>
      </c>
      <c r="R172" s="15" t="e">
        <f>HLOOKUP('Revisión Simce'!R11,'Revisión Simce'!$BH$13:$CQ$46,25,TRUE)</f>
        <v>#N/A</v>
      </c>
      <c r="S172" s="15" t="e">
        <f>HLOOKUP('Revisión Simce'!S11,'Revisión Simce'!$BH$13:$CQ$46,25,TRUE)</f>
        <v>#N/A</v>
      </c>
      <c r="T172" s="15" t="e">
        <f>HLOOKUP('Revisión Simce'!T11,'Revisión Simce'!$BH$13:$CQ$46,25,TRUE)</f>
        <v>#N/A</v>
      </c>
      <c r="U172" s="15" t="e">
        <f>HLOOKUP('Revisión Simce'!U11,'Revisión Simce'!$BH$13:$CQ$46,25,TRUE)</f>
        <v>#N/A</v>
      </c>
      <c r="V172" s="15" t="e">
        <f>HLOOKUP('Revisión Simce'!V11,'Revisión Simce'!$BH$13:$CQ$46,25,TRUE)</f>
        <v>#N/A</v>
      </c>
      <c r="W172" s="15" t="e">
        <f>HLOOKUP('Revisión Simce'!W11,'Revisión Simce'!$BH$13:$CQ$46,25,TRUE)</f>
        <v>#N/A</v>
      </c>
      <c r="X172" s="15" t="e">
        <f>HLOOKUP('Revisión Simce'!X11,'Revisión Simce'!$BH$13:$CQ$46,25,TRUE)</f>
        <v>#N/A</v>
      </c>
      <c r="Y172" s="15" t="e">
        <f>HLOOKUP('Revisión Simce'!Y11,'Revisión Simce'!$BH$13:$CQ$46,25,TRUE)</f>
        <v>#N/A</v>
      </c>
      <c r="Z172" s="15"/>
      <c r="AA172" s="15"/>
      <c r="AB172" s="15"/>
      <c r="AC172" s="106">
        <f>COUNT(C172:Z172)</f>
        <v>9</v>
      </c>
      <c r="AD172" s="106"/>
      <c r="AE172" s="106"/>
      <c r="AF172" s="106"/>
      <c r="AG172" s="106">
        <f t="shared" si="5"/>
        <v>9</v>
      </c>
      <c r="AH172" s="106"/>
      <c r="AI172" s="106"/>
      <c r="AJ172" s="106"/>
      <c r="AK172" s="106">
        <f t="shared" si="4"/>
        <v>0</v>
      </c>
    </row>
    <row r="173" spans="1:37" ht="15">
      <c r="A173" s="15"/>
      <c r="B173" s="85"/>
      <c r="C173" s="15">
        <f>HLOOKUP('Revisión Simce'!C12,'Revisión Simce'!$BH$13:$CQ$46,25,TRUE)</f>
        <v>0</v>
      </c>
      <c r="D173" s="15">
        <f>HLOOKUP('Revisión Simce'!D12,'Revisión Simce'!$BH$13:$CQ$46,25,TRUE)</f>
        <v>0</v>
      </c>
      <c r="E173" s="15">
        <f>HLOOKUP('Revisión Simce'!E12,'Revisión Simce'!$BH$13:$CQ$46,25,TRUE)</f>
        <v>0</v>
      </c>
      <c r="F173" s="15">
        <f>HLOOKUP('Revisión Simce'!F12,'Revisión Simce'!$BH$13:$CQ$46,25,TRUE)</f>
        <v>0</v>
      </c>
      <c r="G173" s="15">
        <f>HLOOKUP('Revisión Simce'!G12,'Revisión Simce'!$BH$13:$CQ$46,25,TRUE)</f>
        <v>0</v>
      </c>
      <c r="H173" s="15" t="e">
        <f>HLOOKUP('Revisión Simce'!H12,'Revisión Simce'!$BH$13:$CQ$46,25,TRUE)</f>
        <v>#N/A</v>
      </c>
      <c r="I173" s="15" t="e">
        <f>HLOOKUP('Revisión Simce'!I12,'Revisión Simce'!$BH$13:$CQ$46,25,TRUE)</f>
        <v>#N/A</v>
      </c>
      <c r="J173" s="15" t="e">
        <f>HLOOKUP('Revisión Simce'!J12,'Revisión Simce'!$BH$13:$CQ$46,25,TRUE)</f>
        <v>#N/A</v>
      </c>
      <c r="K173" s="15" t="e">
        <f>HLOOKUP('Revisión Simce'!K12,'Revisión Simce'!$BH$13:$CQ$46,25,TRUE)</f>
        <v>#N/A</v>
      </c>
      <c r="L173" s="15" t="e">
        <f>HLOOKUP('Revisión Simce'!L12,'Revisión Simce'!$BH$13:$CQ$46,25,TRUE)</f>
        <v>#N/A</v>
      </c>
      <c r="M173" s="15" t="e">
        <f>HLOOKUP('Revisión Simce'!M12,'Revisión Simce'!$BH$13:$CQ$46,25,TRUE)</f>
        <v>#N/A</v>
      </c>
      <c r="N173" s="15" t="e">
        <f>HLOOKUP('Revisión Simce'!N12,'Revisión Simce'!$BH$13:$CQ$46,25,TRUE)</f>
        <v>#N/A</v>
      </c>
      <c r="O173" s="15" t="e">
        <f>HLOOKUP('Revisión Simce'!O12,'Revisión Simce'!$BH$13:$CQ$46,25,TRUE)</f>
        <v>#N/A</v>
      </c>
      <c r="P173" s="15" t="e">
        <f>HLOOKUP('Revisión Simce'!P12,'Revisión Simce'!$BH$13:$CQ$46,25,TRUE)</f>
        <v>#N/A</v>
      </c>
      <c r="Q173" s="15" t="e">
        <f>HLOOKUP('Revisión Simce'!Q12,'Revisión Simce'!$BH$13:$CQ$46,25,TRUE)</f>
        <v>#N/A</v>
      </c>
      <c r="R173" s="15" t="e">
        <f>HLOOKUP('Revisión Simce'!R12,'Revisión Simce'!$BH$13:$CQ$46,25,TRUE)</f>
        <v>#N/A</v>
      </c>
      <c r="S173" s="15" t="e">
        <f>HLOOKUP('Revisión Simce'!S12,'Revisión Simce'!$BH$13:$CQ$46,25,TRUE)</f>
        <v>#N/A</v>
      </c>
      <c r="T173" s="15" t="e">
        <f>HLOOKUP('Revisión Simce'!T12,'Revisión Simce'!$BH$13:$CQ$46,25,TRUE)</f>
        <v>#N/A</v>
      </c>
      <c r="U173" s="15" t="e">
        <f>HLOOKUP('Revisión Simce'!U12,'Revisión Simce'!$BH$13:$CQ$46,25,TRUE)</f>
        <v>#N/A</v>
      </c>
      <c r="V173" s="15" t="e">
        <f>HLOOKUP('Revisión Simce'!V12,'Revisión Simce'!$BH$13:$CQ$46,25,TRUE)</f>
        <v>#N/A</v>
      </c>
      <c r="W173" s="15" t="e">
        <f>HLOOKUP('Revisión Simce'!W12,'Revisión Simce'!$BH$13:$CQ$46,25,TRUE)</f>
        <v>#N/A</v>
      </c>
      <c r="X173" s="15" t="e">
        <f>HLOOKUP('Revisión Simce'!X12,'Revisión Simce'!$BH$13:$CQ$46,25,TRUE)</f>
        <v>#N/A</v>
      </c>
      <c r="Y173" s="15" t="e">
        <f>HLOOKUP('Revisión Simce'!Y12,'Revisión Simce'!$BH$13:$CQ$46,25,TRUE)</f>
        <v>#N/A</v>
      </c>
      <c r="Z173" s="15"/>
      <c r="AA173" s="15"/>
      <c r="AB173" s="15"/>
      <c r="AC173" s="106">
        <f>COUNT(C173:Z173)</f>
        <v>5</v>
      </c>
      <c r="AD173" s="106"/>
      <c r="AE173" s="106"/>
      <c r="AF173" s="106"/>
      <c r="AG173" s="106">
        <f>COUNTIF(C173:Y173,"=0")</f>
        <v>5</v>
      </c>
      <c r="AH173" s="106"/>
      <c r="AI173" s="106"/>
      <c r="AJ173" s="106"/>
      <c r="AK173" s="106">
        <f>AC173-AG173</f>
        <v>0</v>
      </c>
    </row>
    <row r="174" spans="1:37" ht="15.75" thickBot="1">
      <c r="A174" s="86"/>
      <c r="B174" s="90" t="s">
        <v>59</v>
      </c>
      <c r="C174" s="91"/>
      <c r="D174" s="91"/>
      <c r="E174" s="91"/>
      <c r="F174" s="91"/>
      <c r="G174" s="91"/>
      <c r="H174" s="91"/>
      <c r="I174" s="91"/>
      <c r="J174" s="91"/>
      <c r="K174" s="91"/>
      <c r="L174" s="91"/>
      <c r="M174" s="91"/>
      <c r="N174" s="91"/>
      <c r="O174" s="91"/>
      <c r="P174" s="91"/>
      <c r="Q174" s="91"/>
      <c r="R174" s="91"/>
      <c r="S174" s="91"/>
      <c r="T174" s="91"/>
      <c r="U174" s="91"/>
      <c r="V174" s="91"/>
      <c r="W174" s="91"/>
      <c r="X174" s="91"/>
      <c r="Y174" s="91"/>
      <c r="Z174" s="91"/>
      <c r="AA174" s="91"/>
      <c r="AB174" s="91"/>
      <c r="AC174" s="91">
        <f>SUM(AC169:AC172)</f>
        <v>25</v>
      </c>
      <c r="AD174" s="91">
        <f>SUM(AD169:AD172)</f>
        <v>0</v>
      </c>
      <c r="AE174" s="91">
        <f>SUM(AE169:AE172)</f>
        <v>0</v>
      </c>
      <c r="AF174" s="91">
        <f>SUM(AF169:AF172)</f>
        <v>0</v>
      </c>
      <c r="AG174" s="91">
        <f>SUM(AG169:AG172)</f>
        <v>25</v>
      </c>
      <c r="AH174" s="91"/>
      <c r="AI174" s="91"/>
      <c r="AJ174" s="91"/>
      <c r="AK174" s="91">
        <f>SUM(AK169:AK172)</f>
        <v>0</v>
      </c>
    </row>
    <row r="175" spans="1:38" ht="15">
      <c r="A175" s="45"/>
      <c r="B175" s="45"/>
      <c r="C175" s="45"/>
      <c r="D175" s="45"/>
      <c r="E175" s="45"/>
      <c r="F175" s="45"/>
      <c r="G175" s="45"/>
      <c r="H175" s="45"/>
      <c r="I175" s="45"/>
      <c r="J175" s="45"/>
      <c r="K175" s="45"/>
      <c r="L175" s="45"/>
      <c r="M175" s="45"/>
      <c r="N175" s="45"/>
      <c r="O175" s="45"/>
      <c r="P175" s="45"/>
      <c r="Q175" s="45"/>
      <c r="R175" s="45"/>
      <c r="S175" s="45"/>
      <c r="T175" s="45"/>
      <c r="U175" s="45"/>
      <c r="V175" s="45"/>
      <c r="W175" s="45"/>
      <c r="X175" s="45"/>
      <c r="Y175" s="45"/>
      <c r="Z175" s="45"/>
      <c r="AA175" s="45"/>
      <c r="AB175" s="45"/>
      <c r="AC175" s="49"/>
      <c r="AD175" s="49"/>
      <c r="AE175" s="49"/>
      <c r="AF175" s="49"/>
      <c r="AG175" s="49"/>
      <c r="AH175" s="49"/>
      <c r="AI175" s="49"/>
      <c r="AJ175" s="49"/>
      <c r="AK175" s="49"/>
      <c r="AL175">
        <v>24</v>
      </c>
    </row>
    <row r="176" spans="1:37" ht="15">
      <c r="A176" s="45">
        <f>AN34</f>
        <v>0</v>
      </c>
      <c r="C176" s="45"/>
      <c r="D176" s="45"/>
      <c r="E176" s="45"/>
      <c r="F176" s="45"/>
      <c r="G176" s="45"/>
      <c r="H176" s="45"/>
      <c r="I176" s="45"/>
      <c r="J176" s="45"/>
      <c r="K176" s="45"/>
      <c r="L176" s="45"/>
      <c r="M176" s="45"/>
      <c r="N176" s="45"/>
      <c r="O176" s="45"/>
      <c r="P176" s="45"/>
      <c r="Q176" s="45"/>
      <c r="R176" s="45"/>
      <c r="S176" s="45"/>
      <c r="T176" s="45"/>
      <c r="U176" s="45"/>
      <c r="V176" s="45"/>
      <c r="W176" s="45"/>
      <c r="X176" s="45"/>
      <c r="Y176" s="45"/>
      <c r="Z176" s="45"/>
      <c r="AA176" s="45"/>
      <c r="AB176" s="45"/>
      <c r="AC176" s="49"/>
      <c r="AD176" s="49"/>
      <c r="AE176" s="49"/>
      <c r="AF176" s="49"/>
      <c r="AG176" s="49"/>
      <c r="AH176" s="49"/>
      <c r="AI176" s="49"/>
      <c r="AJ176" s="49"/>
      <c r="AK176" s="49"/>
    </row>
    <row r="177" spans="1:37" ht="15">
      <c r="A177" s="45"/>
      <c r="B177" s="101" t="s">
        <v>55</v>
      </c>
      <c r="C177" s="45">
        <f>HLOOKUP('Revisión Simce'!C8,'Revisión Simce'!$BH$13:$CQ$46,26,TRUE)</f>
        <v>1</v>
      </c>
      <c r="D177" s="45">
        <f>HLOOKUP('Revisión Simce'!D8,'Revisión Simce'!$BH$13:$CQ$46,26,TRUE)</f>
        <v>0</v>
      </c>
      <c r="E177" s="45">
        <f>HLOOKUP('Revisión Simce'!E8,'Revisión Simce'!$BH$13:$CQ$46,26,TRUE)</f>
        <v>1</v>
      </c>
      <c r="F177" s="45" t="e">
        <f>HLOOKUP('Revisión Simce'!F8,'Revisión Simce'!$BH$13:$CQ$46,26,TRUE)</f>
        <v>#N/A</v>
      </c>
      <c r="G177" s="45" t="e">
        <f>HLOOKUP('Revisión Simce'!G8,'Revisión Simce'!$BH$13:$CQ$46,26,TRUE)</f>
        <v>#N/A</v>
      </c>
      <c r="H177" s="45" t="e">
        <f>HLOOKUP('Revisión Simce'!H8,'Revisión Simce'!$BH$13:$CQ$46,26,TRUE)</f>
        <v>#N/A</v>
      </c>
      <c r="I177" s="45" t="e">
        <f>HLOOKUP('Revisión Simce'!I8,'Revisión Simce'!$BH$13:$CQ$46,26,TRUE)</f>
        <v>#N/A</v>
      </c>
      <c r="J177" s="45" t="e">
        <f>HLOOKUP('Revisión Simce'!J8,'Revisión Simce'!$BH$13:$CQ$46,26,TRUE)</f>
        <v>#N/A</v>
      </c>
      <c r="K177" s="45" t="e">
        <f>HLOOKUP('Revisión Simce'!K8,'Revisión Simce'!$BH$13:$CQ$46,26,TRUE)</f>
        <v>#N/A</v>
      </c>
      <c r="L177" s="45" t="e">
        <f>HLOOKUP('Revisión Simce'!L8,'Revisión Simce'!$BH$13:$CQ$46,26,TRUE)</f>
        <v>#N/A</v>
      </c>
      <c r="M177" s="45" t="e">
        <f>HLOOKUP('Revisión Simce'!M8,'Revisión Simce'!$BH$13:$CQ$46,26,TRUE)</f>
        <v>#N/A</v>
      </c>
      <c r="N177" s="45" t="e">
        <f>HLOOKUP('Revisión Simce'!N8,'Revisión Simce'!$BH$13:$CQ$46,26,TRUE)</f>
        <v>#N/A</v>
      </c>
      <c r="O177" s="45" t="e">
        <f>HLOOKUP('Revisión Simce'!O8,'Revisión Simce'!$BH$13:$CQ$46,26,TRUE)</f>
        <v>#N/A</v>
      </c>
      <c r="P177" s="45" t="e">
        <f>HLOOKUP('Revisión Simce'!P8,'Revisión Simce'!$BH$13:$CQ$46,26,TRUE)</f>
        <v>#N/A</v>
      </c>
      <c r="Q177" s="45" t="e">
        <f>HLOOKUP('Revisión Simce'!Q8,'Revisión Simce'!$BH$13:$CQ$46,26,TRUE)</f>
        <v>#N/A</v>
      </c>
      <c r="R177" s="45" t="e">
        <f>HLOOKUP('Revisión Simce'!R8,'Revisión Simce'!$BH$13:$CQ$46,26,TRUE)</f>
        <v>#N/A</v>
      </c>
      <c r="S177" s="45" t="e">
        <f>HLOOKUP('Revisión Simce'!S8,'Revisión Simce'!$BH$13:$CQ$46,26,TRUE)</f>
        <v>#N/A</v>
      </c>
      <c r="T177" s="45" t="e">
        <f>HLOOKUP('Revisión Simce'!T8,'Revisión Simce'!$BH$13:$CQ$46,26,TRUE)</f>
        <v>#N/A</v>
      </c>
      <c r="U177" s="45" t="e">
        <f>HLOOKUP('Revisión Simce'!U8,'Revisión Simce'!$BH$13:$CQ$46,26,TRUE)</f>
        <v>#N/A</v>
      </c>
      <c r="V177" s="45" t="e">
        <f>HLOOKUP('Revisión Simce'!V8,'Revisión Simce'!$BH$13:$CQ$46,26,TRUE)</f>
        <v>#N/A</v>
      </c>
      <c r="W177" s="45" t="e">
        <f>HLOOKUP('Revisión Simce'!W8,'Revisión Simce'!$BH$13:$CQ$46,26,TRUE)</f>
        <v>#N/A</v>
      </c>
      <c r="X177" s="45" t="e">
        <f>HLOOKUP('Revisión Simce'!X8,'Revisión Simce'!$BH$13:$CQ$46,26,TRUE)</f>
        <v>#N/A</v>
      </c>
      <c r="Y177" s="45" t="e">
        <f>HLOOKUP('Revisión Simce'!Y8,'Revisión Simce'!$BH$13:$CQ$46,26,TRUE)</f>
        <v>#N/A</v>
      </c>
      <c r="Z177" s="45"/>
      <c r="AA177" s="45"/>
      <c r="AB177" s="45"/>
      <c r="AC177" s="49">
        <f>COUNT(C177:Z177)</f>
        <v>3</v>
      </c>
      <c r="AD177" s="49"/>
      <c r="AE177" s="49"/>
      <c r="AF177" s="49"/>
      <c r="AG177" s="49">
        <f t="shared" si="5"/>
        <v>1</v>
      </c>
      <c r="AH177" s="49"/>
      <c r="AI177" s="49"/>
      <c r="AJ177" s="49"/>
      <c r="AK177" s="49">
        <f t="shared" si="4"/>
        <v>2</v>
      </c>
    </row>
    <row r="178" spans="1:37" ht="15">
      <c r="A178" s="45"/>
      <c r="B178" s="101" t="s">
        <v>56</v>
      </c>
      <c r="C178" s="45">
        <f>HLOOKUP('Revisión Simce'!C9,'Revisión Simce'!$BH$13:$CQ$46,26,TRUE)</f>
        <v>0</v>
      </c>
      <c r="D178" s="45">
        <f>HLOOKUP('Revisión Simce'!D9,'Revisión Simce'!$BH$13:$CQ$46,26,TRUE)</f>
        <v>0</v>
      </c>
      <c r="E178" s="45">
        <f>HLOOKUP('Revisión Simce'!E9,'Revisión Simce'!$BH$13:$CQ$46,26,TRUE)</f>
        <v>0</v>
      </c>
      <c r="F178" s="45">
        <f>HLOOKUP('Revisión Simce'!F9,'Revisión Simce'!$BH$13:$CQ$46,26,TRUE)</f>
        <v>0</v>
      </c>
      <c r="G178" s="45">
        <f>HLOOKUP('Revisión Simce'!G9,'Revisión Simce'!$BH$13:$CQ$46,26,TRUE)</f>
        <v>0</v>
      </c>
      <c r="H178" s="45">
        <f>HLOOKUP('Revisión Simce'!H9,'Revisión Simce'!$BH$13:$CQ$46,26,TRUE)</f>
        <v>1</v>
      </c>
      <c r="I178" s="45" t="e">
        <f>HLOOKUP('Revisión Simce'!I9,'Revisión Simce'!$BH$13:$CQ$46,26,TRUE)</f>
        <v>#N/A</v>
      </c>
      <c r="J178" s="45" t="e">
        <f>HLOOKUP('Revisión Simce'!J9,'Revisión Simce'!$BH$13:$CQ$46,26,TRUE)</f>
        <v>#N/A</v>
      </c>
      <c r="K178" s="45" t="e">
        <f>HLOOKUP('Revisión Simce'!K9,'Revisión Simce'!$BH$13:$CQ$46,26,TRUE)</f>
        <v>#N/A</v>
      </c>
      <c r="L178" s="45" t="e">
        <f>HLOOKUP('Revisión Simce'!L9,'Revisión Simce'!$BH$13:$CQ$46,26,TRUE)</f>
        <v>#N/A</v>
      </c>
      <c r="M178" s="45" t="e">
        <f>HLOOKUP('Revisión Simce'!M9,'Revisión Simce'!$BH$13:$CQ$46,26,TRUE)</f>
        <v>#N/A</v>
      </c>
      <c r="N178" s="45" t="e">
        <f>HLOOKUP('Revisión Simce'!N9,'Revisión Simce'!$BH$13:$CQ$46,26,TRUE)</f>
        <v>#N/A</v>
      </c>
      <c r="O178" s="45" t="e">
        <f>HLOOKUP('Revisión Simce'!O9,'Revisión Simce'!$BH$13:$CQ$46,26,TRUE)</f>
        <v>#N/A</v>
      </c>
      <c r="P178" s="45" t="e">
        <f>HLOOKUP('Revisión Simce'!P9,'Revisión Simce'!$BH$13:$CQ$46,26,TRUE)</f>
        <v>#N/A</v>
      </c>
      <c r="Q178" s="45" t="e">
        <f>HLOOKUP('Revisión Simce'!Q9,'Revisión Simce'!$BH$13:$CQ$46,26,TRUE)</f>
        <v>#N/A</v>
      </c>
      <c r="R178" s="45" t="e">
        <f>HLOOKUP('Revisión Simce'!R9,'Revisión Simce'!$BH$13:$CQ$46,26,TRUE)</f>
        <v>#N/A</v>
      </c>
      <c r="S178" s="45" t="e">
        <f>HLOOKUP('Revisión Simce'!S9,'Revisión Simce'!$BH$13:$CQ$46,26,TRUE)</f>
        <v>#N/A</v>
      </c>
      <c r="T178" s="45" t="e">
        <f>HLOOKUP('Revisión Simce'!T9,'Revisión Simce'!$BH$13:$CQ$46,26,TRUE)</f>
        <v>#N/A</v>
      </c>
      <c r="U178" s="45" t="e">
        <f>HLOOKUP('Revisión Simce'!U9,'Revisión Simce'!$BH$13:$CQ$46,26,TRUE)</f>
        <v>#N/A</v>
      </c>
      <c r="V178" s="45" t="e">
        <f>HLOOKUP('Revisión Simce'!V9,'Revisión Simce'!$BH$13:$CQ$46,26,TRUE)</f>
        <v>#N/A</v>
      </c>
      <c r="W178" s="45" t="e">
        <f>HLOOKUP('Revisión Simce'!W9,'Revisión Simce'!$BH$13:$CQ$46,26,TRUE)</f>
        <v>#N/A</v>
      </c>
      <c r="X178" s="45" t="e">
        <f>HLOOKUP('Revisión Simce'!X9,'Revisión Simce'!$BH$13:$CQ$46,26,TRUE)</f>
        <v>#N/A</v>
      </c>
      <c r="Y178" s="45" t="e">
        <f>HLOOKUP('Revisión Simce'!Y9,'Revisión Simce'!$BH$13:$CQ$46,26,TRUE)</f>
        <v>#N/A</v>
      </c>
      <c r="Z178" s="45"/>
      <c r="AA178" s="45"/>
      <c r="AB178" s="45"/>
      <c r="AC178" s="49">
        <f>COUNT(C178:Z178)</f>
        <v>6</v>
      </c>
      <c r="AD178" s="49"/>
      <c r="AE178" s="49"/>
      <c r="AF178" s="49"/>
      <c r="AG178" s="49">
        <f t="shared" si="5"/>
        <v>5</v>
      </c>
      <c r="AH178" s="49"/>
      <c r="AI178" s="49"/>
      <c r="AJ178" s="49"/>
      <c r="AK178" s="49">
        <f t="shared" si="4"/>
        <v>1</v>
      </c>
    </row>
    <row r="179" spans="1:37" ht="15">
      <c r="A179" s="45"/>
      <c r="B179" s="101" t="s">
        <v>57</v>
      </c>
      <c r="C179" s="45">
        <f>HLOOKUP('Revisión Simce'!C10,'Revisión Simce'!$BH$13:$CQ$46,26,TRUE)</f>
        <v>1</v>
      </c>
      <c r="D179" s="45">
        <f>HLOOKUP('Revisión Simce'!D10,'Revisión Simce'!$BH$13:$CQ$46,26,TRUE)</f>
        <v>1</v>
      </c>
      <c r="E179" s="45">
        <f>HLOOKUP('Revisión Simce'!E10,'Revisión Simce'!$BH$13:$CQ$46,26,TRUE)</f>
        <v>0</v>
      </c>
      <c r="F179" s="45">
        <f>HLOOKUP('Revisión Simce'!F10,'Revisión Simce'!$BH$13:$CQ$46,26,TRUE)</f>
        <v>0</v>
      </c>
      <c r="G179" s="45">
        <f>HLOOKUP('Revisión Simce'!G10,'Revisión Simce'!$BH$13:$CQ$46,26,TRUE)</f>
        <v>1</v>
      </c>
      <c r="H179" s="45">
        <f>HLOOKUP('Revisión Simce'!H10,'Revisión Simce'!$BH$13:$CQ$46,26,TRUE)</f>
        <v>1</v>
      </c>
      <c r="I179" s="45">
        <f>HLOOKUP('Revisión Simce'!I10,'Revisión Simce'!$BH$13:$CQ$46,26,TRUE)</f>
        <v>0</v>
      </c>
      <c r="J179" s="45" t="e">
        <f>HLOOKUP('Revisión Simce'!J10,'Revisión Simce'!$BH$13:$CQ$46,26,TRUE)</f>
        <v>#N/A</v>
      </c>
      <c r="K179" s="45" t="e">
        <f>HLOOKUP('Revisión Simce'!K10,'Revisión Simce'!$BH$13:$CQ$46,26,TRUE)</f>
        <v>#N/A</v>
      </c>
      <c r="L179" s="45" t="e">
        <f>HLOOKUP('Revisión Simce'!L10,'Revisión Simce'!$BH$13:$CQ$46,26,TRUE)</f>
        <v>#N/A</v>
      </c>
      <c r="M179" s="45" t="e">
        <f>HLOOKUP('Revisión Simce'!M10,'Revisión Simce'!$BH$13:$CQ$46,26,TRUE)</f>
        <v>#N/A</v>
      </c>
      <c r="N179" s="45" t="e">
        <f>HLOOKUP('Revisión Simce'!N10,'Revisión Simce'!$BH$13:$CQ$46,26,TRUE)</f>
        <v>#N/A</v>
      </c>
      <c r="O179" s="45" t="e">
        <f>HLOOKUP('Revisión Simce'!O10,'Revisión Simce'!$BH$13:$CQ$46,26,TRUE)</f>
        <v>#N/A</v>
      </c>
      <c r="P179" s="45" t="e">
        <f>HLOOKUP('Revisión Simce'!P10,'Revisión Simce'!$BH$13:$CQ$46,26,TRUE)</f>
        <v>#N/A</v>
      </c>
      <c r="Q179" s="45" t="e">
        <f>HLOOKUP('Revisión Simce'!Q10,'Revisión Simce'!$BH$13:$CQ$46,26,TRUE)</f>
        <v>#N/A</v>
      </c>
      <c r="R179" s="45" t="e">
        <f>HLOOKUP('Revisión Simce'!R10,'Revisión Simce'!$BH$13:$CQ$46,26,TRUE)</f>
        <v>#N/A</v>
      </c>
      <c r="S179" s="45" t="e">
        <f>HLOOKUP('Revisión Simce'!S10,'Revisión Simce'!$BH$13:$CQ$46,26,TRUE)</f>
        <v>#N/A</v>
      </c>
      <c r="T179" s="45" t="e">
        <f>HLOOKUP('Revisión Simce'!T10,'Revisión Simce'!$BH$13:$CQ$46,26,TRUE)</f>
        <v>#N/A</v>
      </c>
      <c r="U179" s="45" t="e">
        <f>HLOOKUP('Revisión Simce'!U10,'Revisión Simce'!$BH$13:$CQ$46,26,TRUE)</f>
        <v>#N/A</v>
      </c>
      <c r="V179" s="45" t="e">
        <f>HLOOKUP('Revisión Simce'!V10,'Revisión Simce'!$BH$13:$CQ$46,26,TRUE)</f>
        <v>#N/A</v>
      </c>
      <c r="W179" s="45" t="e">
        <f>HLOOKUP('Revisión Simce'!W10,'Revisión Simce'!$BH$13:$CQ$46,26,TRUE)</f>
        <v>#N/A</v>
      </c>
      <c r="X179" s="45" t="e">
        <f>HLOOKUP('Revisión Simce'!X10,'Revisión Simce'!$BH$13:$CQ$46,26,TRUE)</f>
        <v>#N/A</v>
      </c>
      <c r="Y179" s="45" t="e">
        <f>HLOOKUP('Revisión Simce'!Y10,'Revisión Simce'!$BH$13:$CQ$46,26,TRUE)</f>
        <v>#N/A</v>
      </c>
      <c r="Z179" s="45"/>
      <c r="AA179" s="45"/>
      <c r="AB179" s="45"/>
      <c r="AC179" s="49">
        <f>COUNT(C179:Z179)</f>
        <v>7</v>
      </c>
      <c r="AD179" s="49"/>
      <c r="AE179" s="49"/>
      <c r="AF179" s="49"/>
      <c r="AG179" s="49">
        <f t="shared" si="5"/>
        <v>3</v>
      </c>
      <c r="AH179" s="49"/>
      <c r="AI179" s="49"/>
      <c r="AJ179" s="49"/>
      <c r="AK179" s="49">
        <f t="shared" si="4"/>
        <v>4</v>
      </c>
    </row>
    <row r="180" spans="1:37" ht="15">
      <c r="A180" s="45"/>
      <c r="B180" s="101" t="s">
        <v>58</v>
      </c>
      <c r="C180" s="45">
        <f>HLOOKUP('Revisión Simce'!C11,'Revisión Simce'!$BH$13:$CQ$46,26,TRUE)</f>
        <v>0</v>
      </c>
      <c r="D180" s="45">
        <f>HLOOKUP('Revisión Simce'!D11,'Revisión Simce'!$BH$13:$CQ$46,26,TRUE)</f>
        <v>1</v>
      </c>
      <c r="E180" s="45">
        <f>HLOOKUP('Revisión Simce'!E11,'Revisión Simce'!$BH$13:$CQ$46,26,TRUE)</f>
        <v>0</v>
      </c>
      <c r="F180" s="45">
        <f>HLOOKUP('Revisión Simce'!F11,'Revisión Simce'!$BH$13:$CQ$46,26,TRUE)</f>
        <v>1</v>
      </c>
      <c r="G180" s="45">
        <f>HLOOKUP('Revisión Simce'!G11,'Revisión Simce'!$BH$13:$CQ$46,26,TRUE)</f>
        <v>0</v>
      </c>
      <c r="H180" s="45">
        <f>HLOOKUP('Revisión Simce'!H11,'Revisión Simce'!$BH$13:$CQ$46,26,TRUE)</f>
        <v>0</v>
      </c>
      <c r="I180" s="45">
        <f>HLOOKUP('Revisión Simce'!I11,'Revisión Simce'!$BH$13:$CQ$46,26,TRUE)</f>
        <v>1</v>
      </c>
      <c r="J180" s="45">
        <f>HLOOKUP('Revisión Simce'!J11,'Revisión Simce'!$BH$13:$CQ$46,26,TRUE)</f>
        <v>0</v>
      </c>
      <c r="K180" s="45">
        <f>HLOOKUP('Revisión Simce'!K11,'Revisión Simce'!$BH$13:$CQ$46,26,TRUE)</f>
        <v>0</v>
      </c>
      <c r="L180" s="45" t="e">
        <f>HLOOKUP('Revisión Simce'!L11,'Revisión Simce'!$BH$13:$CQ$46,26,TRUE)</f>
        <v>#N/A</v>
      </c>
      <c r="M180" s="45" t="e">
        <f>HLOOKUP('Revisión Simce'!M11,'Revisión Simce'!$BH$13:$CQ$46,26,TRUE)</f>
        <v>#N/A</v>
      </c>
      <c r="N180" s="45" t="e">
        <f>HLOOKUP('Revisión Simce'!N11,'Revisión Simce'!$BH$13:$CQ$46,26,TRUE)</f>
        <v>#N/A</v>
      </c>
      <c r="O180" s="45" t="e">
        <f>HLOOKUP('Revisión Simce'!O11,'Revisión Simce'!$BH$13:$CQ$46,26,TRUE)</f>
        <v>#N/A</v>
      </c>
      <c r="P180" s="45" t="e">
        <f>HLOOKUP('Revisión Simce'!P11,'Revisión Simce'!$BH$13:$CQ$46,26,TRUE)</f>
        <v>#N/A</v>
      </c>
      <c r="Q180" s="45" t="e">
        <f>HLOOKUP('Revisión Simce'!Q11,'Revisión Simce'!$BH$13:$CQ$46,26,TRUE)</f>
        <v>#N/A</v>
      </c>
      <c r="R180" s="45" t="e">
        <f>HLOOKUP('Revisión Simce'!R11,'Revisión Simce'!$BH$13:$CQ$46,26,TRUE)</f>
        <v>#N/A</v>
      </c>
      <c r="S180" s="45" t="e">
        <f>HLOOKUP('Revisión Simce'!S11,'Revisión Simce'!$BH$13:$CQ$46,26,TRUE)</f>
        <v>#N/A</v>
      </c>
      <c r="T180" s="45" t="e">
        <f>HLOOKUP('Revisión Simce'!T11,'Revisión Simce'!$BH$13:$CQ$46,26,TRUE)</f>
        <v>#N/A</v>
      </c>
      <c r="U180" s="45" t="e">
        <f>HLOOKUP('Revisión Simce'!U11,'Revisión Simce'!$BH$13:$CQ$46,26,TRUE)</f>
        <v>#N/A</v>
      </c>
      <c r="V180" s="45" t="e">
        <f>HLOOKUP('Revisión Simce'!V11,'Revisión Simce'!$BH$13:$CQ$46,26,TRUE)</f>
        <v>#N/A</v>
      </c>
      <c r="W180" s="45" t="e">
        <f>HLOOKUP('Revisión Simce'!W11,'Revisión Simce'!$BH$13:$CQ$46,26,TRUE)</f>
        <v>#N/A</v>
      </c>
      <c r="X180" s="45" t="e">
        <f>HLOOKUP('Revisión Simce'!X11,'Revisión Simce'!$BH$13:$CQ$46,26,TRUE)</f>
        <v>#N/A</v>
      </c>
      <c r="Y180" s="45" t="e">
        <f>HLOOKUP('Revisión Simce'!Y11,'Revisión Simce'!$BH$13:$CQ$46,26,TRUE)</f>
        <v>#N/A</v>
      </c>
      <c r="Z180" s="45"/>
      <c r="AA180" s="45"/>
      <c r="AB180" s="45"/>
      <c r="AC180" s="49">
        <f>COUNT(C180:Z180)</f>
        <v>9</v>
      </c>
      <c r="AD180" s="49"/>
      <c r="AE180" s="49"/>
      <c r="AF180" s="49"/>
      <c r="AG180" s="49">
        <f t="shared" si="5"/>
        <v>6</v>
      </c>
      <c r="AH180" s="49"/>
      <c r="AI180" s="49"/>
      <c r="AJ180" s="49"/>
      <c r="AK180" s="49">
        <f t="shared" si="4"/>
        <v>3</v>
      </c>
    </row>
    <row r="181" spans="1:37" ht="15">
      <c r="A181" s="45"/>
      <c r="B181" s="101"/>
      <c r="C181" s="45">
        <f>HLOOKUP('Revisión Simce'!C12,'Revisión Simce'!$BH$13:$CQ$46,26,TRUE)</f>
        <v>0</v>
      </c>
      <c r="D181" s="45">
        <f>HLOOKUP('Revisión Simce'!D12,'Revisión Simce'!$BH$13:$CQ$46,26,TRUE)</f>
        <v>1</v>
      </c>
      <c r="E181" s="45">
        <f>HLOOKUP('Revisión Simce'!E12,'Revisión Simce'!$BH$13:$CQ$46,26,TRUE)</f>
        <v>0</v>
      </c>
      <c r="F181" s="45">
        <f>HLOOKUP('Revisión Simce'!F12,'Revisión Simce'!$BH$13:$CQ$46,26,TRUE)</f>
        <v>0</v>
      </c>
      <c r="G181" s="45">
        <f>HLOOKUP('Revisión Simce'!G12,'Revisión Simce'!$BH$13:$CQ$46,26,TRUE)</f>
        <v>1</v>
      </c>
      <c r="H181" s="45" t="e">
        <f>HLOOKUP('Revisión Simce'!H12,'Revisión Simce'!$BH$13:$CQ$46,26,TRUE)</f>
        <v>#N/A</v>
      </c>
      <c r="I181" s="45" t="e">
        <f>HLOOKUP('Revisión Simce'!I12,'Revisión Simce'!$BH$13:$CQ$46,26,TRUE)</f>
        <v>#N/A</v>
      </c>
      <c r="J181" s="45" t="e">
        <f>HLOOKUP('Revisión Simce'!J12,'Revisión Simce'!$BH$13:$CQ$46,26,TRUE)</f>
        <v>#N/A</v>
      </c>
      <c r="K181" s="45" t="e">
        <f>HLOOKUP('Revisión Simce'!K12,'Revisión Simce'!$BH$13:$CQ$46,26,TRUE)</f>
        <v>#N/A</v>
      </c>
      <c r="L181" s="45" t="e">
        <f>HLOOKUP('Revisión Simce'!L12,'Revisión Simce'!$BH$13:$CQ$46,26,TRUE)</f>
        <v>#N/A</v>
      </c>
      <c r="M181" s="45" t="e">
        <f>HLOOKUP('Revisión Simce'!M12,'Revisión Simce'!$BH$13:$CQ$46,26,TRUE)</f>
        <v>#N/A</v>
      </c>
      <c r="N181" s="45" t="e">
        <f>HLOOKUP('Revisión Simce'!N12,'Revisión Simce'!$BH$13:$CQ$46,26,TRUE)</f>
        <v>#N/A</v>
      </c>
      <c r="O181" s="45" t="e">
        <f>HLOOKUP('Revisión Simce'!O12,'Revisión Simce'!$BH$13:$CQ$46,26,TRUE)</f>
        <v>#N/A</v>
      </c>
      <c r="P181" s="45" t="e">
        <f>HLOOKUP('Revisión Simce'!P12,'Revisión Simce'!$BH$13:$CQ$46,26,TRUE)</f>
        <v>#N/A</v>
      </c>
      <c r="Q181" s="45" t="e">
        <f>HLOOKUP('Revisión Simce'!Q12,'Revisión Simce'!$BH$13:$CQ$46,26,TRUE)</f>
        <v>#N/A</v>
      </c>
      <c r="R181" s="45" t="e">
        <f>HLOOKUP('Revisión Simce'!R12,'Revisión Simce'!$BH$13:$CQ$46,26,TRUE)</f>
        <v>#N/A</v>
      </c>
      <c r="S181" s="45" t="e">
        <f>HLOOKUP('Revisión Simce'!S12,'Revisión Simce'!$BH$13:$CQ$46,26,TRUE)</f>
        <v>#N/A</v>
      </c>
      <c r="T181" s="45" t="e">
        <f>HLOOKUP('Revisión Simce'!T12,'Revisión Simce'!$BH$13:$CQ$46,26,TRUE)</f>
        <v>#N/A</v>
      </c>
      <c r="U181" s="45" t="e">
        <f>HLOOKUP('Revisión Simce'!U12,'Revisión Simce'!$BH$13:$CQ$46,26,TRUE)</f>
        <v>#N/A</v>
      </c>
      <c r="V181" s="45" t="e">
        <f>HLOOKUP('Revisión Simce'!V12,'Revisión Simce'!$BH$13:$CQ$46,26,TRUE)</f>
        <v>#N/A</v>
      </c>
      <c r="W181" s="45" t="e">
        <f>HLOOKUP('Revisión Simce'!W12,'Revisión Simce'!$BH$13:$CQ$46,26,TRUE)</f>
        <v>#N/A</v>
      </c>
      <c r="X181" s="45" t="e">
        <f>HLOOKUP('Revisión Simce'!X12,'Revisión Simce'!$BH$13:$CQ$46,26,TRUE)</f>
        <v>#N/A</v>
      </c>
      <c r="Y181" s="45" t="e">
        <f>HLOOKUP('Revisión Simce'!Y12,'Revisión Simce'!$BH$13:$CQ$46,26,TRUE)</f>
        <v>#N/A</v>
      </c>
      <c r="Z181" s="45"/>
      <c r="AA181" s="45"/>
      <c r="AB181" s="45"/>
      <c r="AC181" s="49">
        <f>COUNT(C181:Z181)</f>
        <v>5</v>
      </c>
      <c r="AD181" s="49"/>
      <c r="AE181" s="49"/>
      <c r="AF181" s="49"/>
      <c r="AG181" s="49">
        <f>COUNTIF(C181:Y181,"=0")</f>
        <v>3</v>
      </c>
      <c r="AH181" s="49"/>
      <c r="AI181" s="49"/>
      <c r="AJ181" s="49"/>
      <c r="AK181" s="49">
        <f>AC181-AG181</f>
        <v>2</v>
      </c>
    </row>
    <row r="182" spans="1:37" ht="15.75" thickBot="1">
      <c r="A182" s="89"/>
      <c r="B182" s="99" t="s">
        <v>59</v>
      </c>
      <c r="C182" s="100"/>
      <c r="D182" s="100"/>
      <c r="E182" s="100"/>
      <c r="F182" s="100"/>
      <c r="G182" s="100"/>
      <c r="H182" s="100"/>
      <c r="I182" s="100"/>
      <c r="J182" s="100"/>
      <c r="K182" s="100"/>
      <c r="L182" s="100"/>
      <c r="M182" s="100"/>
      <c r="N182" s="100"/>
      <c r="O182" s="100"/>
      <c r="P182" s="100"/>
      <c r="Q182" s="100"/>
      <c r="R182" s="100"/>
      <c r="S182" s="100"/>
      <c r="T182" s="100"/>
      <c r="U182" s="100"/>
      <c r="V182" s="100"/>
      <c r="W182" s="100"/>
      <c r="X182" s="100"/>
      <c r="Y182" s="100"/>
      <c r="Z182" s="100"/>
      <c r="AA182" s="100"/>
      <c r="AB182" s="100"/>
      <c r="AC182" s="100">
        <f>SUM(AC177:AC180)</f>
        <v>25</v>
      </c>
      <c r="AD182" s="100">
        <f>SUM(AD177:AD180)</f>
        <v>0</v>
      </c>
      <c r="AE182" s="100">
        <f>SUM(AE177:AE180)</f>
        <v>0</v>
      </c>
      <c r="AF182" s="100">
        <f>SUM(AF177:AF180)</f>
        <v>0</v>
      </c>
      <c r="AG182" s="100">
        <f>SUM(AG177:AG180)</f>
        <v>15</v>
      </c>
      <c r="AH182" s="100"/>
      <c r="AI182" s="100"/>
      <c r="AJ182" s="100"/>
      <c r="AK182" s="100">
        <f>SUM(AK177:AK180)</f>
        <v>10</v>
      </c>
    </row>
    <row r="183" spans="1:38" ht="15">
      <c r="A183" s="15"/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06"/>
      <c r="AD183" s="106"/>
      <c r="AE183" s="106"/>
      <c r="AF183" s="106"/>
      <c r="AG183" s="106"/>
      <c r="AH183" s="106"/>
      <c r="AI183" s="106"/>
      <c r="AJ183" s="106"/>
      <c r="AK183" s="106"/>
      <c r="AL183">
        <v>25</v>
      </c>
    </row>
    <row r="184" spans="1:37" ht="15">
      <c r="A184" s="15">
        <f>AN35</f>
        <v>0</v>
      </c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06"/>
      <c r="AD184" s="106"/>
      <c r="AE184" s="106"/>
      <c r="AF184" s="106"/>
      <c r="AG184" s="106"/>
      <c r="AH184" s="106"/>
      <c r="AI184" s="106"/>
      <c r="AJ184" s="106"/>
      <c r="AK184" s="106"/>
    </row>
    <row r="185" spans="1:37" ht="15">
      <c r="A185" s="15"/>
      <c r="B185" s="85" t="s">
        <v>55</v>
      </c>
      <c r="C185" s="15">
        <f>HLOOKUP('Revisión Simce'!C8,'Revisión Simce'!$BH$13:$CQ$46,27,TRUE)</f>
        <v>0</v>
      </c>
      <c r="D185" s="15">
        <f>HLOOKUP('Revisión Simce'!D8,'Revisión Simce'!$BH$13:$CQ$46,27,TRUE)</f>
        <v>1</v>
      </c>
      <c r="E185" s="15">
        <f>HLOOKUP('Revisión Simce'!E8,'Revisión Simce'!$BH$13:$CQ$46,27,TRUE)</f>
        <v>1</v>
      </c>
      <c r="F185" s="15" t="e">
        <f>HLOOKUP('Revisión Simce'!F8,'Revisión Simce'!$BH$13:$CQ$46,27,TRUE)</f>
        <v>#N/A</v>
      </c>
      <c r="G185" s="15" t="e">
        <f>HLOOKUP('Revisión Simce'!G8,'Revisión Simce'!$BH$13:$CQ$46,27,TRUE)</f>
        <v>#N/A</v>
      </c>
      <c r="H185" s="15" t="e">
        <f>HLOOKUP('Revisión Simce'!H8,'Revisión Simce'!$BH$13:$CQ$46,27,TRUE)</f>
        <v>#N/A</v>
      </c>
      <c r="I185" s="15" t="e">
        <f>HLOOKUP('Revisión Simce'!I8,'Revisión Simce'!$BH$13:$CQ$46,27,TRUE)</f>
        <v>#N/A</v>
      </c>
      <c r="J185" s="15" t="e">
        <f>HLOOKUP('Revisión Simce'!J8,'Revisión Simce'!$BH$13:$CQ$46,27,TRUE)</f>
        <v>#N/A</v>
      </c>
      <c r="K185" s="15" t="e">
        <f>HLOOKUP('Revisión Simce'!K8,'Revisión Simce'!$BH$13:$CQ$46,27,TRUE)</f>
        <v>#N/A</v>
      </c>
      <c r="L185" s="15" t="e">
        <f>HLOOKUP('Revisión Simce'!L8,'Revisión Simce'!$BH$13:$CQ$46,27,TRUE)</f>
        <v>#N/A</v>
      </c>
      <c r="M185" s="15" t="e">
        <f>HLOOKUP('Revisión Simce'!M8,'Revisión Simce'!$BH$13:$CQ$46,27,TRUE)</f>
        <v>#N/A</v>
      </c>
      <c r="N185" s="15" t="e">
        <f>HLOOKUP('Revisión Simce'!N8,'Revisión Simce'!$BH$13:$CQ$46,27,TRUE)</f>
        <v>#N/A</v>
      </c>
      <c r="O185" s="15" t="e">
        <f>HLOOKUP('Revisión Simce'!O8,'Revisión Simce'!$BH$13:$CQ$46,27,TRUE)</f>
        <v>#N/A</v>
      </c>
      <c r="P185" s="15" t="e">
        <f>HLOOKUP('Revisión Simce'!P8,'Revisión Simce'!$BH$13:$CQ$46,27,TRUE)</f>
        <v>#N/A</v>
      </c>
      <c r="Q185" s="15" t="e">
        <f>HLOOKUP('Revisión Simce'!Q8,'Revisión Simce'!$BH$13:$CQ$46,27,TRUE)</f>
        <v>#N/A</v>
      </c>
      <c r="R185" s="15" t="e">
        <f>HLOOKUP('Revisión Simce'!R8,'Revisión Simce'!$BH$13:$CQ$46,27,TRUE)</f>
        <v>#N/A</v>
      </c>
      <c r="S185" s="15" t="e">
        <f>HLOOKUP('Revisión Simce'!S8,'Revisión Simce'!$BH$13:$CQ$46,27,TRUE)</f>
        <v>#N/A</v>
      </c>
      <c r="T185" s="15" t="e">
        <f>HLOOKUP('Revisión Simce'!T8,'Revisión Simce'!$BH$13:$CQ$46,27,TRUE)</f>
        <v>#N/A</v>
      </c>
      <c r="U185" s="15" t="e">
        <f>HLOOKUP('Revisión Simce'!U8,'Revisión Simce'!$BH$13:$CQ$46,27,TRUE)</f>
        <v>#N/A</v>
      </c>
      <c r="V185" s="15" t="e">
        <f>HLOOKUP('Revisión Simce'!V8,'Revisión Simce'!$BH$13:$CQ$46,27,TRUE)</f>
        <v>#N/A</v>
      </c>
      <c r="W185" s="15" t="e">
        <f>HLOOKUP('Revisión Simce'!W8,'Revisión Simce'!$BH$13:$CQ$46,27,TRUE)</f>
        <v>#N/A</v>
      </c>
      <c r="X185" s="15" t="e">
        <f>HLOOKUP('Revisión Simce'!X8,'Revisión Simce'!$BH$13:$CQ$46,27,TRUE)</f>
        <v>#N/A</v>
      </c>
      <c r="Y185" s="15" t="e">
        <f>HLOOKUP('Revisión Simce'!Y8,'Revisión Simce'!$BH$13:$CQ$46,27,TRUE)</f>
        <v>#N/A</v>
      </c>
      <c r="Z185" s="15"/>
      <c r="AA185" s="15"/>
      <c r="AB185" s="15"/>
      <c r="AC185" s="106">
        <f>COUNT(C185:Z185)</f>
        <v>3</v>
      </c>
      <c r="AD185" s="106"/>
      <c r="AE185" s="106"/>
      <c r="AF185" s="106"/>
      <c r="AG185" s="106">
        <f t="shared" si="5"/>
        <v>1</v>
      </c>
      <c r="AH185" s="106"/>
      <c r="AI185" s="106"/>
      <c r="AJ185" s="106"/>
      <c r="AK185" s="106">
        <f t="shared" si="4"/>
        <v>2</v>
      </c>
    </row>
    <row r="186" spans="1:37" ht="15">
      <c r="A186" s="15"/>
      <c r="B186" s="85" t="s">
        <v>56</v>
      </c>
      <c r="C186" s="15">
        <f>HLOOKUP('Revisión Simce'!C9,'Revisión Simce'!$BH$13:$CQ$46,27,TRUE)</f>
        <v>0</v>
      </c>
      <c r="D186" s="15">
        <f>HLOOKUP('Revisión Simce'!D9,'Revisión Simce'!$BH$13:$CQ$46,27,TRUE)</f>
        <v>0</v>
      </c>
      <c r="E186" s="15">
        <f>HLOOKUP('Revisión Simce'!E9,'Revisión Simce'!$BH$13:$CQ$46,27,TRUE)</f>
        <v>0</v>
      </c>
      <c r="F186" s="15">
        <f>HLOOKUP('Revisión Simce'!F9,'Revisión Simce'!$BH$13:$CQ$46,27,TRUE)</f>
        <v>0</v>
      </c>
      <c r="G186" s="15">
        <f>HLOOKUP('Revisión Simce'!G9,'Revisión Simce'!$BH$13:$CQ$46,27,TRUE)</f>
        <v>0</v>
      </c>
      <c r="H186" s="15">
        <f>HLOOKUP('Revisión Simce'!H9,'Revisión Simce'!$BH$13:$CQ$46,27,TRUE)</f>
        <v>0</v>
      </c>
      <c r="I186" s="15" t="e">
        <f>HLOOKUP('Revisión Simce'!I9,'Revisión Simce'!$BH$13:$CQ$46,27,TRUE)</f>
        <v>#N/A</v>
      </c>
      <c r="J186" s="15" t="e">
        <f>HLOOKUP('Revisión Simce'!J9,'Revisión Simce'!$BH$13:$CQ$46,27,TRUE)</f>
        <v>#N/A</v>
      </c>
      <c r="K186" s="15" t="e">
        <f>HLOOKUP('Revisión Simce'!K9,'Revisión Simce'!$BH$13:$CQ$46,27,TRUE)</f>
        <v>#N/A</v>
      </c>
      <c r="L186" s="15" t="e">
        <f>HLOOKUP('Revisión Simce'!L9,'Revisión Simce'!$BH$13:$CQ$46,27,TRUE)</f>
        <v>#N/A</v>
      </c>
      <c r="M186" s="15" t="e">
        <f>HLOOKUP('Revisión Simce'!M9,'Revisión Simce'!$BH$13:$CQ$46,27,TRUE)</f>
        <v>#N/A</v>
      </c>
      <c r="N186" s="15" t="e">
        <f>HLOOKUP('Revisión Simce'!N9,'Revisión Simce'!$BH$13:$CQ$46,27,TRUE)</f>
        <v>#N/A</v>
      </c>
      <c r="O186" s="15" t="e">
        <f>HLOOKUP('Revisión Simce'!O9,'Revisión Simce'!$BH$13:$CQ$46,27,TRUE)</f>
        <v>#N/A</v>
      </c>
      <c r="P186" s="15" t="e">
        <f>HLOOKUP('Revisión Simce'!P9,'Revisión Simce'!$BH$13:$CQ$46,27,TRUE)</f>
        <v>#N/A</v>
      </c>
      <c r="Q186" s="15" t="e">
        <f>HLOOKUP('Revisión Simce'!Q9,'Revisión Simce'!$BH$13:$CQ$46,27,TRUE)</f>
        <v>#N/A</v>
      </c>
      <c r="R186" s="15" t="e">
        <f>HLOOKUP('Revisión Simce'!R9,'Revisión Simce'!$BH$13:$CQ$46,27,TRUE)</f>
        <v>#N/A</v>
      </c>
      <c r="S186" s="15" t="e">
        <f>HLOOKUP('Revisión Simce'!S9,'Revisión Simce'!$BH$13:$CQ$46,27,TRUE)</f>
        <v>#N/A</v>
      </c>
      <c r="T186" s="15" t="e">
        <f>HLOOKUP('Revisión Simce'!T9,'Revisión Simce'!$BH$13:$CQ$46,27,TRUE)</f>
        <v>#N/A</v>
      </c>
      <c r="U186" s="15" t="e">
        <f>HLOOKUP('Revisión Simce'!U9,'Revisión Simce'!$BH$13:$CQ$46,27,TRUE)</f>
        <v>#N/A</v>
      </c>
      <c r="V186" s="15" t="e">
        <f>HLOOKUP('Revisión Simce'!V9,'Revisión Simce'!$BH$13:$CQ$46,27,TRUE)</f>
        <v>#N/A</v>
      </c>
      <c r="W186" s="15" t="e">
        <f>HLOOKUP('Revisión Simce'!W9,'Revisión Simce'!$BH$13:$CQ$46,27,TRUE)</f>
        <v>#N/A</v>
      </c>
      <c r="X186" s="15" t="e">
        <f>HLOOKUP('Revisión Simce'!X9,'Revisión Simce'!$BH$13:$CQ$46,27,TRUE)</f>
        <v>#N/A</v>
      </c>
      <c r="Y186" s="15" t="e">
        <f>HLOOKUP('Revisión Simce'!Y9,'Revisión Simce'!$BH$13:$CQ$46,27,TRUE)</f>
        <v>#N/A</v>
      </c>
      <c r="Z186" s="15"/>
      <c r="AA186" s="15"/>
      <c r="AB186" s="15"/>
      <c r="AC186" s="106">
        <f>COUNT(C186:Z186)</f>
        <v>6</v>
      </c>
      <c r="AD186" s="106"/>
      <c r="AE186" s="106"/>
      <c r="AF186" s="106"/>
      <c r="AG186" s="106">
        <f t="shared" si="5"/>
        <v>6</v>
      </c>
      <c r="AH186" s="106"/>
      <c r="AI186" s="106"/>
      <c r="AJ186" s="106"/>
      <c r="AK186" s="106">
        <f t="shared" si="4"/>
        <v>0</v>
      </c>
    </row>
    <row r="187" spans="1:37" ht="15">
      <c r="A187" s="15"/>
      <c r="B187" s="85" t="s">
        <v>57</v>
      </c>
      <c r="C187" s="15">
        <f>HLOOKUP('Revisión Simce'!C10,'Revisión Simce'!$BH$13:$CQ$46,27,TRUE)</f>
        <v>1</v>
      </c>
      <c r="D187" s="15">
        <f>HLOOKUP('Revisión Simce'!D10,'Revisión Simce'!$BH$13:$CQ$46,27,TRUE)</f>
        <v>1</v>
      </c>
      <c r="E187" s="15">
        <f>HLOOKUP('Revisión Simce'!E10,'Revisión Simce'!$BH$13:$CQ$46,27,TRUE)</f>
        <v>1</v>
      </c>
      <c r="F187" s="15">
        <f>HLOOKUP('Revisión Simce'!F10,'Revisión Simce'!$BH$13:$CQ$46,27,TRUE)</f>
        <v>0</v>
      </c>
      <c r="G187" s="15">
        <f>HLOOKUP('Revisión Simce'!G10,'Revisión Simce'!$BH$13:$CQ$46,27,TRUE)</f>
        <v>1</v>
      </c>
      <c r="H187" s="15">
        <f>HLOOKUP('Revisión Simce'!H10,'Revisión Simce'!$BH$13:$CQ$46,27,TRUE)</f>
        <v>0</v>
      </c>
      <c r="I187" s="15">
        <f>HLOOKUP('Revisión Simce'!I10,'Revisión Simce'!$BH$13:$CQ$46,27,TRUE)</f>
        <v>1</v>
      </c>
      <c r="J187" s="15" t="e">
        <f>HLOOKUP('Revisión Simce'!J10,'Revisión Simce'!$BH$13:$CQ$46,27,TRUE)</f>
        <v>#N/A</v>
      </c>
      <c r="K187" s="15" t="e">
        <f>HLOOKUP('Revisión Simce'!K10,'Revisión Simce'!$BH$13:$CQ$46,27,TRUE)</f>
        <v>#N/A</v>
      </c>
      <c r="L187" s="15" t="e">
        <f>HLOOKUP('Revisión Simce'!L10,'Revisión Simce'!$BH$13:$CQ$46,27,TRUE)</f>
        <v>#N/A</v>
      </c>
      <c r="M187" s="15" t="e">
        <f>HLOOKUP('Revisión Simce'!M10,'Revisión Simce'!$BH$13:$CQ$46,27,TRUE)</f>
        <v>#N/A</v>
      </c>
      <c r="N187" s="15" t="e">
        <f>HLOOKUP('Revisión Simce'!N10,'Revisión Simce'!$BH$13:$CQ$46,27,TRUE)</f>
        <v>#N/A</v>
      </c>
      <c r="O187" s="15" t="e">
        <f>HLOOKUP('Revisión Simce'!O10,'Revisión Simce'!$BH$13:$CQ$46,27,TRUE)</f>
        <v>#N/A</v>
      </c>
      <c r="P187" s="15" t="e">
        <f>HLOOKUP('Revisión Simce'!P10,'Revisión Simce'!$BH$13:$CQ$46,27,TRUE)</f>
        <v>#N/A</v>
      </c>
      <c r="Q187" s="15" t="e">
        <f>HLOOKUP('Revisión Simce'!Q10,'Revisión Simce'!$BH$13:$CQ$46,27,TRUE)</f>
        <v>#N/A</v>
      </c>
      <c r="R187" s="15" t="e">
        <f>HLOOKUP('Revisión Simce'!R10,'Revisión Simce'!$BH$13:$CQ$46,27,TRUE)</f>
        <v>#N/A</v>
      </c>
      <c r="S187" s="15" t="e">
        <f>HLOOKUP('Revisión Simce'!S10,'Revisión Simce'!$BH$13:$CQ$46,27,TRUE)</f>
        <v>#N/A</v>
      </c>
      <c r="T187" s="15" t="e">
        <f>HLOOKUP('Revisión Simce'!T10,'Revisión Simce'!$BH$13:$CQ$46,27,TRUE)</f>
        <v>#N/A</v>
      </c>
      <c r="U187" s="15" t="e">
        <f>HLOOKUP('Revisión Simce'!U10,'Revisión Simce'!$BH$13:$CQ$46,27,TRUE)</f>
        <v>#N/A</v>
      </c>
      <c r="V187" s="15" t="e">
        <f>HLOOKUP('Revisión Simce'!V10,'Revisión Simce'!$BH$13:$CQ$46,27,TRUE)</f>
        <v>#N/A</v>
      </c>
      <c r="W187" s="15" t="e">
        <f>HLOOKUP('Revisión Simce'!W10,'Revisión Simce'!$BH$13:$CQ$46,27,TRUE)</f>
        <v>#N/A</v>
      </c>
      <c r="X187" s="15" t="e">
        <f>HLOOKUP('Revisión Simce'!X10,'Revisión Simce'!$BH$13:$CQ$46,27,TRUE)</f>
        <v>#N/A</v>
      </c>
      <c r="Y187" s="15" t="e">
        <f>HLOOKUP('Revisión Simce'!Y10,'Revisión Simce'!$BH$13:$CQ$46,27,TRUE)</f>
        <v>#N/A</v>
      </c>
      <c r="Z187" s="15"/>
      <c r="AA187" s="15"/>
      <c r="AB187" s="15"/>
      <c r="AC187" s="106">
        <f>COUNT(C187:Z187)</f>
        <v>7</v>
      </c>
      <c r="AD187" s="106"/>
      <c r="AE187" s="106"/>
      <c r="AF187" s="106"/>
      <c r="AG187" s="106">
        <f t="shared" si="5"/>
        <v>2</v>
      </c>
      <c r="AH187" s="106"/>
      <c r="AI187" s="106"/>
      <c r="AJ187" s="106"/>
      <c r="AK187" s="106">
        <f t="shared" si="4"/>
        <v>5</v>
      </c>
    </row>
    <row r="188" spans="1:37" ht="15">
      <c r="A188" s="15"/>
      <c r="B188" s="85" t="s">
        <v>58</v>
      </c>
      <c r="C188" s="15">
        <f>HLOOKUP('Revisión Simce'!C11,'Revisión Simce'!$BH$13:$CQ$46,27,TRUE)</f>
        <v>0</v>
      </c>
      <c r="D188" s="15">
        <f>HLOOKUP('Revisión Simce'!D11,'Revisión Simce'!$BH$13:$CQ$46,27,TRUE)</f>
        <v>1</v>
      </c>
      <c r="E188" s="15">
        <f>HLOOKUP('Revisión Simce'!E11,'Revisión Simce'!$BH$13:$CQ$46,27,TRUE)</f>
        <v>1</v>
      </c>
      <c r="F188" s="15">
        <f>HLOOKUP('Revisión Simce'!F11,'Revisión Simce'!$BH$13:$CQ$46,27,TRUE)</f>
        <v>0</v>
      </c>
      <c r="G188" s="15">
        <f>HLOOKUP('Revisión Simce'!G11,'Revisión Simce'!$BH$13:$CQ$46,27,TRUE)</f>
        <v>1</v>
      </c>
      <c r="H188" s="15">
        <f>HLOOKUP('Revisión Simce'!H11,'Revisión Simce'!$BH$13:$CQ$46,27,TRUE)</f>
        <v>0</v>
      </c>
      <c r="I188" s="15">
        <f>HLOOKUP('Revisión Simce'!I11,'Revisión Simce'!$BH$13:$CQ$46,27,TRUE)</f>
        <v>0</v>
      </c>
      <c r="J188" s="15">
        <f>HLOOKUP('Revisión Simce'!J11,'Revisión Simce'!$BH$13:$CQ$46,27,TRUE)</f>
        <v>1</v>
      </c>
      <c r="K188" s="15">
        <f>HLOOKUP('Revisión Simce'!K11,'Revisión Simce'!$BH$13:$CQ$46,27,TRUE)</f>
        <v>1</v>
      </c>
      <c r="L188" s="15" t="e">
        <f>HLOOKUP('Revisión Simce'!L11,'Revisión Simce'!$BH$13:$CQ$46,27,TRUE)</f>
        <v>#N/A</v>
      </c>
      <c r="M188" s="15" t="e">
        <f>HLOOKUP('Revisión Simce'!M11,'Revisión Simce'!$BH$13:$CQ$46,27,TRUE)</f>
        <v>#N/A</v>
      </c>
      <c r="N188" s="15" t="e">
        <f>HLOOKUP('Revisión Simce'!N11,'Revisión Simce'!$BH$13:$CQ$46,27,TRUE)</f>
        <v>#N/A</v>
      </c>
      <c r="O188" s="15" t="e">
        <f>HLOOKUP('Revisión Simce'!O11,'Revisión Simce'!$BH$13:$CQ$46,27,TRUE)</f>
        <v>#N/A</v>
      </c>
      <c r="P188" s="15" t="e">
        <f>HLOOKUP('Revisión Simce'!P11,'Revisión Simce'!$BH$13:$CQ$46,27,TRUE)</f>
        <v>#N/A</v>
      </c>
      <c r="Q188" s="15" t="e">
        <f>HLOOKUP('Revisión Simce'!Q11,'Revisión Simce'!$BH$13:$CQ$46,27,TRUE)</f>
        <v>#N/A</v>
      </c>
      <c r="R188" s="15" t="e">
        <f>HLOOKUP('Revisión Simce'!R11,'Revisión Simce'!$BH$13:$CQ$46,27,TRUE)</f>
        <v>#N/A</v>
      </c>
      <c r="S188" s="15" t="e">
        <f>HLOOKUP('Revisión Simce'!S11,'Revisión Simce'!$BH$13:$CQ$46,27,TRUE)</f>
        <v>#N/A</v>
      </c>
      <c r="T188" s="15" t="e">
        <f>HLOOKUP('Revisión Simce'!T11,'Revisión Simce'!$BH$13:$CQ$46,27,TRUE)</f>
        <v>#N/A</v>
      </c>
      <c r="U188" s="15" t="e">
        <f>HLOOKUP('Revisión Simce'!U11,'Revisión Simce'!$BH$13:$CQ$46,27,TRUE)</f>
        <v>#N/A</v>
      </c>
      <c r="V188" s="15" t="e">
        <f>HLOOKUP('Revisión Simce'!V11,'Revisión Simce'!$BH$13:$CQ$46,27,TRUE)</f>
        <v>#N/A</v>
      </c>
      <c r="W188" s="15" t="e">
        <f>HLOOKUP('Revisión Simce'!W11,'Revisión Simce'!$BH$13:$CQ$46,27,TRUE)</f>
        <v>#N/A</v>
      </c>
      <c r="X188" s="15" t="e">
        <f>HLOOKUP('Revisión Simce'!X11,'Revisión Simce'!$BH$13:$CQ$46,27,TRUE)</f>
        <v>#N/A</v>
      </c>
      <c r="Y188" s="15" t="e">
        <f>HLOOKUP('Revisión Simce'!Y11,'Revisión Simce'!$BH$13:$CQ$46,27,TRUE)</f>
        <v>#N/A</v>
      </c>
      <c r="Z188" s="15"/>
      <c r="AA188" s="15"/>
      <c r="AB188" s="15"/>
      <c r="AC188" s="106">
        <f>COUNT(C188:Z188)</f>
        <v>9</v>
      </c>
      <c r="AD188" s="106"/>
      <c r="AE188" s="106"/>
      <c r="AF188" s="106"/>
      <c r="AG188" s="106">
        <f t="shared" si="5"/>
        <v>4</v>
      </c>
      <c r="AH188" s="106"/>
      <c r="AI188" s="106"/>
      <c r="AJ188" s="106"/>
      <c r="AK188" s="106">
        <f t="shared" si="4"/>
        <v>5</v>
      </c>
    </row>
    <row r="189" spans="1:37" ht="15">
      <c r="A189" s="15"/>
      <c r="B189" s="85"/>
      <c r="C189" s="15">
        <f>HLOOKUP('Revisión Simce'!C12,'Revisión Simce'!$BH$13:$CQ$46,27,TRUE)</f>
        <v>1</v>
      </c>
      <c r="D189" s="15">
        <f>HLOOKUP('Revisión Simce'!D12,'Revisión Simce'!$BH$13:$CQ$46,27,TRUE)</f>
        <v>0</v>
      </c>
      <c r="E189" s="15">
        <f>HLOOKUP('Revisión Simce'!E12,'Revisión Simce'!$BH$13:$CQ$46,27,TRUE)</f>
        <v>1</v>
      </c>
      <c r="F189" s="15">
        <f>HLOOKUP('Revisión Simce'!F12,'Revisión Simce'!$BH$13:$CQ$46,27,TRUE)</f>
        <v>0</v>
      </c>
      <c r="G189" s="15">
        <f>HLOOKUP('Revisión Simce'!G12,'Revisión Simce'!$BH$13:$CQ$46,27,TRUE)</f>
        <v>0</v>
      </c>
      <c r="H189" s="15" t="e">
        <f>HLOOKUP('Revisión Simce'!H12,'Revisión Simce'!$BH$13:$CQ$46,27,TRUE)</f>
        <v>#N/A</v>
      </c>
      <c r="I189" s="15" t="e">
        <f>HLOOKUP('Revisión Simce'!I12,'Revisión Simce'!$BH$13:$CQ$46,27,TRUE)</f>
        <v>#N/A</v>
      </c>
      <c r="J189" s="15" t="e">
        <f>HLOOKUP('Revisión Simce'!J12,'Revisión Simce'!$BH$13:$CQ$46,27,TRUE)</f>
        <v>#N/A</v>
      </c>
      <c r="K189" s="15" t="e">
        <f>HLOOKUP('Revisión Simce'!K12,'Revisión Simce'!$BH$13:$CQ$46,27,TRUE)</f>
        <v>#N/A</v>
      </c>
      <c r="L189" s="15" t="e">
        <f>HLOOKUP('Revisión Simce'!L12,'Revisión Simce'!$BH$13:$CQ$46,27,TRUE)</f>
        <v>#N/A</v>
      </c>
      <c r="M189" s="15" t="e">
        <f>HLOOKUP('Revisión Simce'!M12,'Revisión Simce'!$BH$13:$CQ$46,27,TRUE)</f>
        <v>#N/A</v>
      </c>
      <c r="N189" s="15" t="e">
        <f>HLOOKUP('Revisión Simce'!N12,'Revisión Simce'!$BH$13:$CQ$46,27,TRUE)</f>
        <v>#N/A</v>
      </c>
      <c r="O189" s="15" t="e">
        <f>HLOOKUP('Revisión Simce'!O12,'Revisión Simce'!$BH$13:$CQ$46,27,TRUE)</f>
        <v>#N/A</v>
      </c>
      <c r="P189" s="15" t="e">
        <f>HLOOKUP('Revisión Simce'!P12,'Revisión Simce'!$BH$13:$CQ$46,27,TRUE)</f>
        <v>#N/A</v>
      </c>
      <c r="Q189" s="15" t="e">
        <f>HLOOKUP('Revisión Simce'!Q12,'Revisión Simce'!$BH$13:$CQ$46,27,TRUE)</f>
        <v>#N/A</v>
      </c>
      <c r="R189" s="15" t="e">
        <f>HLOOKUP('Revisión Simce'!R12,'Revisión Simce'!$BH$13:$CQ$46,27,TRUE)</f>
        <v>#N/A</v>
      </c>
      <c r="S189" s="15" t="e">
        <f>HLOOKUP('Revisión Simce'!S12,'Revisión Simce'!$BH$13:$CQ$46,27,TRUE)</f>
        <v>#N/A</v>
      </c>
      <c r="T189" s="15" t="e">
        <f>HLOOKUP('Revisión Simce'!T12,'Revisión Simce'!$BH$13:$CQ$46,27,TRUE)</f>
        <v>#N/A</v>
      </c>
      <c r="U189" s="15" t="e">
        <f>HLOOKUP('Revisión Simce'!U12,'Revisión Simce'!$BH$13:$CQ$46,27,TRUE)</f>
        <v>#N/A</v>
      </c>
      <c r="V189" s="15" t="e">
        <f>HLOOKUP('Revisión Simce'!V12,'Revisión Simce'!$BH$13:$CQ$46,27,TRUE)</f>
        <v>#N/A</v>
      </c>
      <c r="W189" s="15" t="e">
        <f>HLOOKUP('Revisión Simce'!W12,'Revisión Simce'!$BH$13:$CQ$46,27,TRUE)</f>
        <v>#N/A</v>
      </c>
      <c r="X189" s="15" t="e">
        <f>HLOOKUP('Revisión Simce'!X12,'Revisión Simce'!$BH$13:$CQ$46,27,TRUE)</f>
        <v>#N/A</v>
      </c>
      <c r="Y189" s="15" t="e">
        <f>HLOOKUP('Revisión Simce'!Y12,'Revisión Simce'!$BH$13:$CQ$46,27,TRUE)</f>
        <v>#N/A</v>
      </c>
      <c r="Z189" s="15"/>
      <c r="AA189" s="15"/>
      <c r="AB189" s="15"/>
      <c r="AC189" s="106">
        <f>COUNT(C189:Z189)</f>
        <v>5</v>
      </c>
      <c r="AD189" s="106"/>
      <c r="AE189" s="106"/>
      <c r="AF189" s="106"/>
      <c r="AG189" s="106">
        <f>COUNTIF(C189:Y189,"=0")</f>
        <v>3</v>
      </c>
      <c r="AH189" s="106"/>
      <c r="AI189" s="106"/>
      <c r="AJ189" s="106"/>
      <c r="AK189" s="106">
        <f>AC189-AG189</f>
        <v>2</v>
      </c>
    </row>
    <row r="190" spans="1:37" ht="15.75" thickBot="1">
      <c r="A190" s="86"/>
      <c r="B190" s="90" t="s">
        <v>59</v>
      </c>
      <c r="C190" s="91"/>
      <c r="D190" s="91"/>
      <c r="E190" s="91"/>
      <c r="F190" s="91"/>
      <c r="G190" s="91"/>
      <c r="H190" s="91"/>
      <c r="I190" s="91"/>
      <c r="J190" s="91"/>
      <c r="K190" s="91"/>
      <c r="L190" s="91"/>
      <c r="M190" s="91"/>
      <c r="N190" s="91"/>
      <c r="O190" s="91"/>
      <c r="P190" s="91"/>
      <c r="Q190" s="91"/>
      <c r="R190" s="91"/>
      <c r="S190" s="91"/>
      <c r="T190" s="91"/>
      <c r="U190" s="91"/>
      <c r="V190" s="91"/>
      <c r="W190" s="91"/>
      <c r="X190" s="91"/>
      <c r="Y190" s="91"/>
      <c r="Z190" s="91"/>
      <c r="AA190" s="91"/>
      <c r="AB190" s="91"/>
      <c r="AC190" s="91">
        <f>SUM(AC185:AC188)</f>
        <v>25</v>
      </c>
      <c r="AD190" s="91">
        <f>SUM(AD185:AD188)</f>
        <v>0</v>
      </c>
      <c r="AE190" s="91">
        <f>SUM(AE185:AE188)</f>
        <v>0</v>
      </c>
      <c r="AF190" s="91">
        <f>SUM(AF185:AF188)</f>
        <v>0</v>
      </c>
      <c r="AG190" s="91">
        <f>SUM(AG185:AG188)</f>
        <v>13</v>
      </c>
      <c r="AH190" s="91"/>
      <c r="AI190" s="91"/>
      <c r="AJ190" s="91"/>
      <c r="AK190" s="91">
        <f>SUM(AK185:AK188)</f>
        <v>12</v>
      </c>
    </row>
    <row r="191" spans="1:38" ht="15">
      <c r="A191" s="45"/>
      <c r="B191" s="45"/>
      <c r="C191" s="45"/>
      <c r="D191" s="45"/>
      <c r="E191" s="45"/>
      <c r="F191" s="45"/>
      <c r="G191" s="45"/>
      <c r="H191" s="45"/>
      <c r="I191" s="45"/>
      <c r="J191" s="45"/>
      <c r="K191" s="45"/>
      <c r="L191" s="45"/>
      <c r="M191" s="45"/>
      <c r="N191" s="45"/>
      <c r="O191" s="45"/>
      <c r="P191" s="45"/>
      <c r="Q191" s="45"/>
      <c r="R191" s="45"/>
      <c r="S191" s="45"/>
      <c r="T191" s="45"/>
      <c r="U191" s="45"/>
      <c r="V191" s="45"/>
      <c r="W191" s="45"/>
      <c r="X191" s="45"/>
      <c r="Y191" s="45"/>
      <c r="Z191" s="45"/>
      <c r="AA191" s="45"/>
      <c r="AB191" s="45"/>
      <c r="AC191" s="49"/>
      <c r="AD191" s="49"/>
      <c r="AE191" s="49"/>
      <c r="AF191" s="49"/>
      <c r="AG191" s="49"/>
      <c r="AH191" s="49"/>
      <c r="AI191" s="49"/>
      <c r="AJ191" s="49"/>
      <c r="AK191" s="49"/>
      <c r="AL191">
        <v>26</v>
      </c>
    </row>
    <row r="192" spans="1:37" ht="15">
      <c r="A192" s="45">
        <f>AN36</f>
        <v>0</v>
      </c>
      <c r="C192" s="45"/>
      <c r="D192" s="45"/>
      <c r="E192" s="45"/>
      <c r="F192" s="45"/>
      <c r="G192" s="45"/>
      <c r="H192" s="45"/>
      <c r="I192" s="45"/>
      <c r="J192" s="45"/>
      <c r="K192" s="45"/>
      <c r="L192" s="45"/>
      <c r="M192" s="45"/>
      <c r="N192" s="45"/>
      <c r="O192" s="45"/>
      <c r="P192" s="45"/>
      <c r="Q192" s="45"/>
      <c r="R192" s="45"/>
      <c r="S192" s="45"/>
      <c r="T192" s="45"/>
      <c r="U192" s="45"/>
      <c r="V192" s="45"/>
      <c r="W192" s="45"/>
      <c r="X192" s="45"/>
      <c r="Y192" s="45"/>
      <c r="Z192" s="45"/>
      <c r="AA192" s="45"/>
      <c r="AB192" s="45"/>
      <c r="AC192" s="49"/>
      <c r="AD192" s="49"/>
      <c r="AE192" s="49"/>
      <c r="AF192" s="49"/>
      <c r="AG192" s="49"/>
      <c r="AH192" s="49"/>
      <c r="AI192" s="49"/>
      <c r="AJ192" s="49"/>
      <c r="AK192" s="49"/>
    </row>
    <row r="193" spans="1:37" ht="15">
      <c r="A193" s="45"/>
      <c r="B193" s="101" t="s">
        <v>55</v>
      </c>
      <c r="C193" s="45">
        <f>HLOOKUP('Revisión Simce'!C8,'Revisión Simce'!$BH$13:$CQ$46,28,TRUE)</f>
        <v>1</v>
      </c>
      <c r="D193" s="45">
        <f>HLOOKUP('Revisión Simce'!D8,'Revisión Simce'!$BH$13:$CQ$46,28,TRUE)</f>
        <v>1</v>
      </c>
      <c r="E193" s="45">
        <f>HLOOKUP('Revisión Simce'!E8,'Revisión Simce'!$BH$13:$CQ$46,28,TRUE)</f>
        <v>1</v>
      </c>
      <c r="F193" s="45" t="e">
        <f>HLOOKUP('Revisión Simce'!F8,'Revisión Simce'!$BH$13:$CQ$46,28,TRUE)</f>
        <v>#N/A</v>
      </c>
      <c r="G193" s="45" t="e">
        <f>HLOOKUP('Revisión Simce'!G8,'Revisión Simce'!$BH$13:$CQ$46,28,TRUE)</f>
        <v>#N/A</v>
      </c>
      <c r="H193" s="45" t="e">
        <f>HLOOKUP('Revisión Simce'!H8,'Revisión Simce'!$BH$13:$CQ$46,28,TRUE)</f>
        <v>#N/A</v>
      </c>
      <c r="I193" s="45" t="e">
        <f>HLOOKUP('Revisión Simce'!I8,'Revisión Simce'!$BH$13:$CQ$46,28,TRUE)</f>
        <v>#N/A</v>
      </c>
      <c r="J193" s="45" t="e">
        <f>HLOOKUP('Revisión Simce'!J8,'Revisión Simce'!$BH$13:$CQ$46,28,TRUE)</f>
        <v>#N/A</v>
      </c>
      <c r="K193" s="45" t="e">
        <f>HLOOKUP('Revisión Simce'!K8,'Revisión Simce'!$BH$13:$CQ$46,28,TRUE)</f>
        <v>#N/A</v>
      </c>
      <c r="L193" s="45" t="e">
        <f>HLOOKUP('Revisión Simce'!L8,'Revisión Simce'!$BH$13:$CQ$46,28,TRUE)</f>
        <v>#N/A</v>
      </c>
      <c r="M193" s="45" t="e">
        <f>HLOOKUP('Revisión Simce'!M8,'Revisión Simce'!$BH$13:$CQ$46,28,TRUE)</f>
        <v>#N/A</v>
      </c>
      <c r="N193" s="45" t="e">
        <f>HLOOKUP('Revisión Simce'!N8,'Revisión Simce'!$BH$13:$CQ$46,28,TRUE)</f>
        <v>#N/A</v>
      </c>
      <c r="O193" s="45" t="e">
        <f>HLOOKUP('Revisión Simce'!O8,'Revisión Simce'!$BH$13:$CQ$46,28,TRUE)</f>
        <v>#N/A</v>
      </c>
      <c r="P193" s="45" t="e">
        <f>HLOOKUP('Revisión Simce'!P8,'Revisión Simce'!$BH$13:$CQ$46,28,TRUE)</f>
        <v>#N/A</v>
      </c>
      <c r="Q193" s="45" t="e">
        <f>HLOOKUP('Revisión Simce'!Q8,'Revisión Simce'!$BH$13:$CQ$46,28,TRUE)</f>
        <v>#N/A</v>
      </c>
      <c r="R193" s="45" t="e">
        <f>HLOOKUP('Revisión Simce'!R8,'Revisión Simce'!$BH$13:$CQ$46,28,TRUE)</f>
        <v>#N/A</v>
      </c>
      <c r="S193" s="45" t="e">
        <f>HLOOKUP('Revisión Simce'!S8,'Revisión Simce'!$BH$13:$CQ$46,28,TRUE)</f>
        <v>#N/A</v>
      </c>
      <c r="T193" s="45" t="e">
        <f>HLOOKUP('Revisión Simce'!T8,'Revisión Simce'!$BH$13:$CQ$46,28,TRUE)</f>
        <v>#N/A</v>
      </c>
      <c r="U193" s="45" t="e">
        <f>HLOOKUP('Revisión Simce'!U8,'Revisión Simce'!$BH$13:$CQ$46,28,TRUE)</f>
        <v>#N/A</v>
      </c>
      <c r="V193" s="45" t="e">
        <f>HLOOKUP('Revisión Simce'!V8,'Revisión Simce'!$BH$13:$CQ$46,28,TRUE)</f>
        <v>#N/A</v>
      </c>
      <c r="W193" s="45" t="e">
        <f>HLOOKUP('Revisión Simce'!W8,'Revisión Simce'!$BH$13:$CQ$46,28,TRUE)</f>
        <v>#N/A</v>
      </c>
      <c r="X193" s="45" t="e">
        <f>HLOOKUP('Revisión Simce'!X8,'Revisión Simce'!$BH$13:$CQ$46,28,TRUE)</f>
        <v>#N/A</v>
      </c>
      <c r="Y193" s="45" t="e">
        <f>HLOOKUP('Revisión Simce'!Y8,'Revisión Simce'!$BH$13:$CQ$46,28,TRUE)</f>
        <v>#N/A</v>
      </c>
      <c r="Z193" s="45"/>
      <c r="AA193" s="45"/>
      <c r="AB193" s="45"/>
      <c r="AC193" s="49">
        <f>COUNT(C193:Z193)</f>
        <v>3</v>
      </c>
      <c r="AD193" s="49"/>
      <c r="AE193" s="49"/>
      <c r="AF193" s="49"/>
      <c r="AG193" s="49">
        <f t="shared" si="5"/>
        <v>0</v>
      </c>
      <c r="AH193" s="49"/>
      <c r="AI193" s="49"/>
      <c r="AJ193" s="49"/>
      <c r="AK193" s="49">
        <f t="shared" si="4"/>
        <v>3</v>
      </c>
    </row>
    <row r="194" spans="1:37" ht="15">
      <c r="A194" s="45"/>
      <c r="B194" s="101" t="s">
        <v>56</v>
      </c>
      <c r="C194" s="45">
        <f>HLOOKUP('Revisión Simce'!C9,'Revisión Simce'!$BH$13:$CQ$46,28,TRUE)</f>
        <v>1</v>
      </c>
      <c r="D194" s="45">
        <f>HLOOKUP('Revisión Simce'!D9,'Revisión Simce'!$BH$13:$CQ$46,28,TRUE)</f>
        <v>0</v>
      </c>
      <c r="E194" s="45">
        <f>HLOOKUP('Revisión Simce'!E9,'Revisión Simce'!$BH$13:$CQ$46,28,TRUE)</f>
        <v>1</v>
      </c>
      <c r="F194" s="45">
        <f>HLOOKUP('Revisión Simce'!F9,'Revisión Simce'!$BH$13:$CQ$46,28,TRUE)</f>
        <v>0</v>
      </c>
      <c r="G194" s="45">
        <f>HLOOKUP('Revisión Simce'!G9,'Revisión Simce'!$BH$13:$CQ$46,28,TRUE)</f>
        <v>1</v>
      </c>
      <c r="H194" s="45">
        <f>HLOOKUP('Revisión Simce'!H9,'Revisión Simce'!$BH$13:$CQ$46,28,TRUE)</f>
        <v>1</v>
      </c>
      <c r="I194" s="45" t="e">
        <f>HLOOKUP('Revisión Simce'!I9,'Revisión Simce'!$BH$13:$CQ$46,28,TRUE)</f>
        <v>#N/A</v>
      </c>
      <c r="J194" s="45" t="e">
        <f>HLOOKUP('Revisión Simce'!J9,'Revisión Simce'!$BH$13:$CQ$46,28,TRUE)</f>
        <v>#N/A</v>
      </c>
      <c r="K194" s="45" t="e">
        <f>HLOOKUP('Revisión Simce'!K9,'Revisión Simce'!$BH$13:$CQ$46,28,TRUE)</f>
        <v>#N/A</v>
      </c>
      <c r="L194" s="45" t="e">
        <f>HLOOKUP('Revisión Simce'!L9,'Revisión Simce'!$BH$13:$CQ$46,28,TRUE)</f>
        <v>#N/A</v>
      </c>
      <c r="M194" s="45" t="e">
        <f>HLOOKUP('Revisión Simce'!M9,'Revisión Simce'!$BH$13:$CQ$46,28,TRUE)</f>
        <v>#N/A</v>
      </c>
      <c r="N194" s="45" t="e">
        <f>HLOOKUP('Revisión Simce'!N9,'Revisión Simce'!$BH$13:$CQ$46,28,TRUE)</f>
        <v>#N/A</v>
      </c>
      <c r="O194" s="45" t="e">
        <f>HLOOKUP('Revisión Simce'!O9,'Revisión Simce'!$BH$13:$CQ$46,28,TRUE)</f>
        <v>#N/A</v>
      </c>
      <c r="P194" s="45" t="e">
        <f>HLOOKUP('Revisión Simce'!P9,'Revisión Simce'!$BH$13:$CQ$46,28,TRUE)</f>
        <v>#N/A</v>
      </c>
      <c r="Q194" s="45" t="e">
        <f>HLOOKUP('Revisión Simce'!Q9,'Revisión Simce'!$BH$13:$CQ$46,28,TRUE)</f>
        <v>#N/A</v>
      </c>
      <c r="R194" s="45" t="e">
        <f>HLOOKUP('Revisión Simce'!R9,'Revisión Simce'!$BH$13:$CQ$46,28,TRUE)</f>
        <v>#N/A</v>
      </c>
      <c r="S194" s="45" t="e">
        <f>HLOOKUP('Revisión Simce'!S9,'Revisión Simce'!$BH$13:$CQ$46,28,TRUE)</f>
        <v>#N/A</v>
      </c>
      <c r="T194" s="45" t="e">
        <f>HLOOKUP('Revisión Simce'!T9,'Revisión Simce'!$BH$13:$CQ$46,28,TRUE)</f>
        <v>#N/A</v>
      </c>
      <c r="U194" s="45" t="e">
        <f>HLOOKUP('Revisión Simce'!U9,'Revisión Simce'!$BH$13:$CQ$46,28,TRUE)</f>
        <v>#N/A</v>
      </c>
      <c r="V194" s="45" t="e">
        <f>HLOOKUP('Revisión Simce'!V9,'Revisión Simce'!$BH$13:$CQ$46,28,TRUE)</f>
        <v>#N/A</v>
      </c>
      <c r="W194" s="45" t="e">
        <f>HLOOKUP('Revisión Simce'!W9,'Revisión Simce'!$BH$13:$CQ$46,28,TRUE)</f>
        <v>#N/A</v>
      </c>
      <c r="X194" s="45" t="e">
        <f>HLOOKUP('Revisión Simce'!X9,'Revisión Simce'!$BH$13:$CQ$46,28,TRUE)</f>
        <v>#N/A</v>
      </c>
      <c r="Y194" s="45" t="e">
        <f>HLOOKUP('Revisión Simce'!Y103,'Revisión Simce'!$BH$13:$CQ$46,14,TRUE)</f>
        <v>#N/A</v>
      </c>
      <c r="Z194" s="45"/>
      <c r="AA194" s="45"/>
      <c r="AB194" s="45"/>
      <c r="AC194" s="49">
        <f>COUNT(C194:Z194)</f>
        <v>6</v>
      </c>
      <c r="AD194" s="49"/>
      <c r="AE194" s="49"/>
      <c r="AF194" s="49"/>
      <c r="AG194" s="49">
        <f t="shared" si="5"/>
        <v>2</v>
      </c>
      <c r="AH194" s="49"/>
      <c r="AI194" s="49"/>
      <c r="AJ194" s="49"/>
      <c r="AK194" s="49">
        <f t="shared" si="4"/>
        <v>4</v>
      </c>
    </row>
    <row r="195" spans="1:37" ht="15">
      <c r="A195" s="45"/>
      <c r="B195" s="101" t="s">
        <v>57</v>
      </c>
      <c r="C195" s="45">
        <f>HLOOKUP('Revisión Simce'!C10,'Revisión Simce'!$BH$13:$CQ$46,28,TRUE)</f>
        <v>1</v>
      </c>
      <c r="D195" s="45">
        <f>HLOOKUP('Revisión Simce'!D10,'Revisión Simce'!$BH$13:$CQ$46,28,TRUE)</f>
        <v>1</v>
      </c>
      <c r="E195" s="45">
        <f>HLOOKUP('Revisión Simce'!E10,'Revisión Simce'!$BH$13:$CQ$46,28,TRUE)</f>
        <v>0</v>
      </c>
      <c r="F195" s="45">
        <f>HLOOKUP('Revisión Simce'!F10,'Revisión Simce'!$BH$13:$CQ$46,28,TRUE)</f>
        <v>0</v>
      </c>
      <c r="G195" s="45">
        <f>HLOOKUP('Revisión Simce'!G10,'Revisión Simce'!$BH$13:$CQ$46,28,TRUE)</f>
        <v>1</v>
      </c>
      <c r="H195" s="45">
        <f>HLOOKUP('Revisión Simce'!H10,'Revisión Simce'!$BH$13:$CQ$46,28,TRUE)</f>
        <v>0</v>
      </c>
      <c r="I195" s="45">
        <f>HLOOKUP('Revisión Simce'!I10,'Revisión Simce'!$BH$13:$CQ$46,28,TRUE)</f>
        <v>1</v>
      </c>
      <c r="J195" s="45" t="e">
        <f>HLOOKUP('Revisión Simce'!J10,'Revisión Simce'!$BH$13:$CQ$46,28,TRUE)</f>
        <v>#N/A</v>
      </c>
      <c r="K195" s="45" t="e">
        <f>HLOOKUP('Revisión Simce'!K10,'Revisión Simce'!$BH$13:$CQ$46,28,TRUE)</f>
        <v>#N/A</v>
      </c>
      <c r="L195" s="45" t="e">
        <f>HLOOKUP('Revisión Simce'!L10,'Revisión Simce'!$BH$13:$CQ$46,28,TRUE)</f>
        <v>#N/A</v>
      </c>
      <c r="M195" s="45" t="e">
        <f>HLOOKUP('Revisión Simce'!M10,'Revisión Simce'!$BH$13:$CQ$46,28,TRUE)</f>
        <v>#N/A</v>
      </c>
      <c r="N195" s="45" t="e">
        <f>HLOOKUP('Revisión Simce'!N10,'Revisión Simce'!$BH$13:$CQ$46,28,TRUE)</f>
        <v>#N/A</v>
      </c>
      <c r="O195" s="45" t="e">
        <f>HLOOKUP('Revisión Simce'!O10,'Revisión Simce'!$BH$13:$CQ$46,28,TRUE)</f>
        <v>#N/A</v>
      </c>
      <c r="P195" s="45" t="e">
        <f>HLOOKUP('Revisión Simce'!P10,'Revisión Simce'!$BH$13:$CQ$46,28,TRUE)</f>
        <v>#N/A</v>
      </c>
      <c r="Q195" s="45" t="e">
        <f>HLOOKUP('Revisión Simce'!Q10,'Revisión Simce'!$BH$13:$CQ$46,28,TRUE)</f>
        <v>#N/A</v>
      </c>
      <c r="R195" s="45" t="e">
        <f>HLOOKUP('Revisión Simce'!R10,'Revisión Simce'!$BH$13:$CQ$46,28,TRUE)</f>
        <v>#N/A</v>
      </c>
      <c r="S195" s="45" t="e">
        <f>HLOOKUP('Revisión Simce'!S10,'Revisión Simce'!$BH$13:$CQ$46,28,TRUE)</f>
        <v>#N/A</v>
      </c>
      <c r="T195" s="45" t="e">
        <f>HLOOKUP('Revisión Simce'!T10,'Revisión Simce'!$BH$13:$CQ$46,28,TRUE)</f>
        <v>#N/A</v>
      </c>
      <c r="U195" s="45" t="e">
        <f>HLOOKUP('Revisión Simce'!U10,'Revisión Simce'!$BH$13:$CQ$46,28,TRUE)</f>
        <v>#N/A</v>
      </c>
      <c r="V195" s="45" t="e">
        <f>HLOOKUP('Revisión Simce'!V10,'Revisión Simce'!$BH$13:$CQ$46,28,TRUE)</f>
        <v>#N/A</v>
      </c>
      <c r="W195" s="45" t="e">
        <f>HLOOKUP('Revisión Simce'!W10,'Revisión Simce'!$BH$13:$CQ$46,28,TRUE)</f>
        <v>#N/A</v>
      </c>
      <c r="X195" s="45" t="e">
        <f>HLOOKUP('Revisión Simce'!X10,'Revisión Simce'!$BH$13:$CQ$46,28,TRUE)</f>
        <v>#N/A</v>
      </c>
      <c r="Y195" s="45" t="e">
        <f>HLOOKUP('Revisión Simce'!Y104,'Revisión Simce'!$BH$13:$CQ$46,14,TRUE)</f>
        <v>#N/A</v>
      </c>
      <c r="Z195" s="45"/>
      <c r="AA195" s="45"/>
      <c r="AB195" s="45"/>
      <c r="AC195" s="49">
        <f>COUNT(C195:Z195)</f>
        <v>7</v>
      </c>
      <c r="AD195" s="49"/>
      <c r="AE195" s="49"/>
      <c r="AF195" s="49"/>
      <c r="AG195" s="49">
        <f t="shared" si="5"/>
        <v>3</v>
      </c>
      <c r="AH195" s="49"/>
      <c r="AI195" s="49"/>
      <c r="AJ195" s="49"/>
      <c r="AK195" s="49">
        <f t="shared" si="4"/>
        <v>4</v>
      </c>
    </row>
    <row r="196" spans="1:37" ht="15">
      <c r="A196" s="45"/>
      <c r="B196" s="101" t="s">
        <v>58</v>
      </c>
      <c r="C196" s="45">
        <f>HLOOKUP('Revisión Simce'!C11,'Revisión Simce'!$BH$13:$CQ$46,28,TRUE)</f>
        <v>0</v>
      </c>
      <c r="D196" s="45">
        <f>HLOOKUP('Revisión Simce'!D11,'Revisión Simce'!$BH$13:$CQ$46,28,TRUE)</f>
        <v>0</v>
      </c>
      <c r="E196" s="45">
        <f>HLOOKUP('Revisión Simce'!E11,'Revisión Simce'!$BH$13:$CQ$46,28,TRUE)</f>
        <v>1</v>
      </c>
      <c r="F196" s="45">
        <f>HLOOKUP('Revisión Simce'!F11,'Revisión Simce'!$BH$13:$CQ$46,28,TRUE)</f>
        <v>1</v>
      </c>
      <c r="G196" s="45">
        <f>HLOOKUP('Revisión Simce'!G11,'Revisión Simce'!$BH$13:$CQ$46,28,TRUE)</f>
        <v>1</v>
      </c>
      <c r="H196" s="45">
        <f>HLOOKUP('Revisión Simce'!H11,'Revisión Simce'!$BH$13:$CQ$46,28,TRUE)</f>
        <v>1</v>
      </c>
      <c r="I196" s="45">
        <f>HLOOKUP('Revisión Simce'!I11,'Revisión Simce'!$BH$13:$CQ$46,28,TRUE)</f>
        <v>1</v>
      </c>
      <c r="J196" s="45">
        <f>HLOOKUP('Revisión Simce'!J11,'Revisión Simce'!$BH$13:$CQ$46,28,TRUE)</f>
        <v>0</v>
      </c>
      <c r="K196" s="45">
        <f>HLOOKUP('Revisión Simce'!K11,'Revisión Simce'!$BH$13:$CQ$46,28,TRUE)</f>
        <v>0</v>
      </c>
      <c r="L196" s="45" t="e">
        <f>HLOOKUP('Revisión Simce'!L11,'Revisión Simce'!$BH$13:$CQ$46,28,TRUE)</f>
        <v>#N/A</v>
      </c>
      <c r="M196" s="45" t="e">
        <f>HLOOKUP('Revisión Simce'!M11,'Revisión Simce'!$BH$13:$CQ$46,28,TRUE)</f>
        <v>#N/A</v>
      </c>
      <c r="N196" s="45" t="e">
        <f>HLOOKUP('Revisión Simce'!N11,'Revisión Simce'!$BH$13:$CQ$46,28,TRUE)</f>
        <v>#N/A</v>
      </c>
      <c r="O196" s="45" t="e">
        <f>HLOOKUP('Revisión Simce'!O11,'Revisión Simce'!$BH$13:$CQ$46,28,TRUE)</f>
        <v>#N/A</v>
      </c>
      <c r="P196" s="45" t="e">
        <f>HLOOKUP('Revisión Simce'!P11,'Revisión Simce'!$BH$13:$CQ$46,28,TRUE)</f>
        <v>#N/A</v>
      </c>
      <c r="Q196" s="45" t="e">
        <f>HLOOKUP('Revisión Simce'!Q11,'Revisión Simce'!$BH$13:$CQ$46,28,TRUE)</f>
        <v>#N/A</v>
      </c>
      <c r="R196" s="45" t="e">
        <f>HLOOKUP('Revisión Simce'!R11,'Revisión Simce'!$BH$13:$CQ$46,28,TRUE)</f>
        <v>#N/A</v>
      </c>
      <c r="S196" s="45" t="e">
        <f>HLOOKUP('Revisión Simce'!S11,'Revisión Simce'!$BH$13:$CQ$46,28,TRUE)</f>
        <v>#N/A</v>
      </c>
      <c r="T196" s="45" t="e">
        <f>HLOOKUP('Revisión Simce'!T11,'Revisión Simce'!$BH$13:$CQ$46,28,TRUE)</f>
        <v>#N/A</v>
      </c>
      <c r="U196" s="45" t="e">
        <f>HLOOKUP('Revisión Simce'!U11,'Revisión Simce'!$BH$13:$CQ$46,28,TRUE)</f>
        <v>#N/A</v>
      </c>
      <c r="V196" s="45" t="e">
        <f>HLOOKUP('Revisión Simce'!V11,'Revisión Simce'!$BH$13:$CQ$46,28,TRUE)</f>
        <v>#N/A</v>
      </c>
      <c r="W196" s="45" t="e">
        <f>HLOOKUP('Revisión Simce'!W11,'Revisión Simce'!$BH$13:$CQ$46,28,TRUE)</f>
        <v>#N/A</v>
      </c>
      <c r="X196" s="45" t="e">
        <f>HLOOKUP('Revisión Simce'!X11,'Revisión Simce'!$BH$13:$CQ$46,28,TRUE)</f>
        <v>#N/A</v>
      </c>
      <c r="Y196" s="45" t="e">
        <f>HLOOKUP('Revisión Simce'!Y105,'Revisión Simce'!$BH$13:$CQ$46,14,TRUE)</f>
        <v>#N/A</v>
      </c>
      <c r="Z196" s="45"/>
      <c r="AA196" s="45"/>
      <c r="AB196" s="45"/>
      <c r="AC196" s="49">
        <f>COUNT(C196:Z196)</f>
        <v>9</v>
      </c>
      <c r="AD196" s="49"/>
      <c r="AE196" s="49"/>
      <c r="AF196" s="49"/>
      <c r="AG196" s="49">
        <f t="shared" si="5"/>
        <v>4</v>
      </c>
      <c r="AH196" s="49"/>
      <c r="AI196" s="49"/>
      <c r="AJ196" s="49"/>
      <c r="AK196" s="49">
        <f t="shared" si="4"/>
        <v>5</v>
      </c>
    </row>
    <row r="197" spans="1:37" ht="15">
      <c r="A197" s="45"/>
      <c r="B197" s="101"/>
      <c r="C197" s="45">
        <f>HLOOKUP('Revisión Simce'!C12,'Revisión Simce'!$BH$13:$CQ$46,28,TRUE)</f>
        <v>1</v>
      </c>
      <c r="D197" s="45">
        <f>HLOOKUP('Revisión Simce'!D12,'Revisión Simce'!$BH$13:$CQ$46,28,TRUE)</f>
        <v>1</v>
      </c>
      <c r="E197" s="45">
        <f>HLOOKUP('Revisión Simce'!E12,'Revisión Simce'!$BH$13:$CQ$46,28,TRUE)</f>
        <v>0</v>
      </c>
      <c r="F197" s="45">
        <f>HLOOKUP('Revisión Simce'!F12,'Revisión Simce'!$BH$13:$CQ$46,28,TRUE)</f>
        <v>0</v>
      </c>
      <c r="G197" s="45">
        <f>HLOOKUP('Revisión Simce'!G12,'Revisión Simce'!$BH$13:$CQ$46,28,TRUE)</f>
        <v>1</v>
      </c>
      <c r="H197" s="45" t="e">
        <f>HLOOKUP('Revisión Simce'!H12,'Revisión Simce'!$BH$13:$CQ$46,28,TRUE)</f>
        <v>#N/A</v>
      </c>
      <c r="I197" s="45" t="e">
        <f>HLOOKUP('Revisión Simce'!I12,'Revisión Simce'!$BH$13:$CQ$46,28,TRUE)</f>
        <v>#N/A</v>
      </c>
      <c r="J197" s="45" t="e">
        <f>HLOOKUP('Revisión Simce'!J12,'Revisión Simce'!$BH$13:$CQ$46,28,TRUE)</f>
        <v>#N/A</v>
      </c>
      <c r="K197" s="45" t="e">
        <f>HLOOKUP('Revisión Simce'!K12,'Revisión Simce'!$BH$13:$CQ$46,28,TRUE)</f>
        <v>#N/A</v>
      </c>
      <c r="L197" s="45" t="e">
        <f>HLOOKUP('Revisión Simce'!L12,'Revisión Simce'!$BH$13:$CQ$46,28,TRUE)</f>
        <v>#N/A</v>
      </c>
      <c r="M197" s="45" t="e">
        <f>HLOOKUP('Revisión Simce'!M12,'Revisión Simce'!$BH$13:$CQ$46,28,TRUE)</f>
        <v>#N/A</v>
      </c>
      <c r="N197" s="45" t="e">
        <f>HLOOKUP('Revisión Simce'!N12,'Revisión Simce'!$BH$13:$CQ$46,28,TRUE)</f>
        <v>#N/A</v>
      </c>
      <c r="O197" s="45" t="e">
        <f>HLOOKUP('Revisión Simce'!O12,'Revisión Simce'!$BH$13:$CQ$46,28,TRUE)</f>
        <v>#N/A</v>
      </c>
      <c r="P197" s="45" t="e">
        <f>HLOOKUP('Revisión Simce'!P12,'Revisión Simce'!$BH$13:$CQ$46,28,TRUE)</f>
        <v>#N/A</v>
      </c>
      <c r="Q197" s="45" t="e">
        <f>HLOOKUP('Revisión Simce'!Q12,'Revisión Simce'!$BH$13:$CQ$46,28,TRUE)</f>
        <v>#N/A</v>
      </c>
      <c r="R197" s="45" t="e">
        <f>HLOOKUP('Revisión Simce'!R12,'Revisión Simce'!$BH$13:$CQ$46,28,TRUE)</f>
        <v>#N/A</v>
      </c>
      <c r="S197" s="45" t="e">
        <f>HLOOKUP('Revisión Simce'!S12,'Revisión Simce'!$BH$13:$CQ$46,28,TRUE)</f>
        <v>#N/A</v>
      </c>
      <c r="T197" s="45" t="e">
        <f>HLOOKUP('Revisión Simce'!T12,'Revisión Simce'!$BH$13:$CQ$46,28,TRUE)</f>
        <v>#N/A</v>
      </c>
      <c r="U197" s="45" t="e">
        <f>HLOOKUP('Revisión Simce'!U12,'Revisión Simce'!$BH$13:$CQ$46,28,TRUE)</f>
        <v>#N/A</v>
      </c>
      <c r="V197" s="45" t="e">
        <f>HLOOKUP('Revisión Simce'!V12,'Revisión Simce'!$BH$13:$CQ$46,28,TRUE)</f>
        <v>#N/A</v>
      </c>
      <c r="W197" s="45" t="e">
        <f>HLOOKUP('Revisión Simce'!W12,'Revisión Simce'!$BH$13:$CQ$46,28,TRUE)</f>
        <v>#N/A</v>
      </c>
      <c r="X197" s="45" t="e">
        <f>HLOOKUP('Revisión Simce'!X12,'Revisión Simce'!$BH$13:$CQ$46,28,TRUE)</f>
        <v>#N/A</v>
      </c>
      <c r="Y197" s="45" t="e">
        <f>HLOOKUP('Revisión Simce'!Y106,'Revisión Simce'!$BH$13:$CQ$46,14,TRUE)</f>
        <v>#N/A</v>
      </c>
      <c r="Z197" s="45"/>
      <c r="AA197" s="45"/>
      <c r="AB197" s="45"/>
      <c r="AC197" s="49">
        <f>COUNT(C197:Z197)</f>
        <v>5</v>
      </c>
      <c r="AD197" s="49"/>
      <c r="AE197" s="49"/>
      <c r="AF197" s="49"/>
      <c r="AG197" s="49">
        <f>COUNTIF(C197:Y197,"=0")</f>
        <v>2</v>
      </c>
      <c r="AH197" s="49"/>
      <c r="AI197" s="49"/>
      <c r="AJ197" s="49"/>
      <c r="AK197" s="49">
        <f>AC197-AG197</f>
        <v>3</v>
      </c>
    </row>
    <row r="198" spans="1:37" ht="15.75" thickBot="1">
      <c r="A198" s="89"/>
      <c r="B198" s="99" t="s">
        <v>59</v>
      </c>
      <c r="C198" s="100"/>
      <c r="D198" s="100"/>
      <c r="E198" s="100"/>
      <c r="F198" s="100"/>
      <c r="G198" s="100"/>
      <c r="H198" s="100"/>
      <c r="I198" s="100"/>
      <c r="J198" s="100"/>
      <c r="K198" s="100"/>
      <c r="L198" s="100"/>
      <c r="M198" s="100"/>
      <c r="N198" s="100"/>
      <c r="O198" s="100"/>
      <c r="P198" s="100"/>
      <c r="Q198" s="100"/>
      <c r="R198" s="100"/>
      <c r="S198" s="100"/>
      <c r="T198" s="100"/>
      <c r="U198" s="100"/>
      <c r="V198" s="100"/>
      <c r="W198" s="100"/>
      <c r="X198" s="100"/>
      <c r="Y198" s="100"/>
      <c r="Z198" s="100"/>
      <c r="AA198" s="100"/>
      <c r="AB198" s="100"/>
      <c r="AC198" s="100">
        <f>SUM(AC193:AC196)</f>
        <v>25</v>
      </c>
      <c r="AD198" s="100">
        <f>SUM(AD193:AD196)</f>
        <v>0</v>
      </c>
      <c r="AE198" s="100">
        <f>SUM(AE193:AE196)</f>
        <v>0</v>
      </c>
      <c r="AF198" s="100">
        <f>SUM(AF193:AF196)</f>
        <v>0</v>
      </c>
      <c r="AG198" s="100">
        <f>SUM(AG193:AG196)</f>
        <v>9</v>
      </c>
      <c r="AH198" s="100"/>
      <c r="AI198" s="100"/>
      <c r="AJ198" s="100"/>
      <c r="AK198" s="100">
        <f>SUM(AK193:AK196)</f>
        <v>16</v>
      </c>
    </row>
    <row r="199" spans="1:38" ht="15">
      <c r="A199" s="15"/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  <c r="AA199" s="15"/>
      <c r="AB199" s="15"/>
      <c r="AC199" s="106">
        <f>COUNT(D199:Z199)</f>
        <v>0</v>
      </c>
      <c r="AD199" s="106"/>
      <c r="AE199" s="106"/>
      <c r="AF199" s="106"/>
      <c r="AG199" s="106">
        <f t="shared" si="5"/>
        <v>0</v>
      </c>
      <c r="AH199" s="106"/>
      <c r="AI199" s="106"/>
      <c r="AJ199" s="106"/>
      <c r="AK199" s="106">
        <f t="shared" si="4"/>
        <v>0</v>
      </c>
      <c r="AL199">
        <v>27</v>
      </c>
    </row>
    <row r="200" spans="1:37" ht="15">
      <c r="A200" s="15">
        <f>AN37</f>
        <v>0</v>
      </c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06">
        <f>COUNT(D200:Z200)</f>
        <v>0</v>
      </c>
      <c r="AD200" s="106"/>
      <c r="AE200" s="106"/>
      <c r="AF200" s="106"/>
      <c r="AG200" s="106">
        <f t="shared" si="5"/>
        <v>0</v>
      </c>
      <c r="AH200" s="106"/>
      <c r="AI200" s="106"/>
      <c r="AJ200" s="106"/>
      <c r="AK200" s="106">
        <f t="shared" si="4"/>
        <v>0</v>
      </c>
    </row>
    <row r="201" spans="1:37" ht="15">
      <c r="A201" s="15"/>
      <c r="B201" s="85" t="s">
        <v>55</v>
      </c>
      <c r="C201" s="15">
        <f>HLOOKUP('Revisión Simce'!C8,'Revisión Simce'!$BH$13:$CQ$46,29,TRUE)</f>
        <v>1</v>
      </c>
      <c r="D201" s="15">
        <f>HLOOKUP('Revisión Simce'!D8,'Revisión Simce'!$BH$13:$CQ$46,29,TRUE)</f>
        <v>0</v>
      </c>
      <c r="E201" s="15">
        <f>HLOOKUP('Revisión Simce'!E8,'Revisión Simce'!$BH$13:$CQ$46,29,TRUE)</f>
        <v>1</v>
      </c>
      <c r="F201" s="15" t="e">
        <f>HLOOKUP('Revisión Simce'!F8,'Revisión Simce'!$BH$13:$CQ$46,29,TRUE)</f>
        <v>#N/A</v>
      </c>
      <c r="G201" s="15" t="e">
        <f>HLOOKUP('Revisión Simce'!G8,'Revisión Simce'!$BH$13:$CQ$46,29,TRUE)</f>
        <v>#N/A</v>
      </c>
      <c r="H201" s="15" t="e">
        <f>HLOOKUP('Revisión Simce'!H8,'Revisión Simce'!$BH$13:$CQ$46,29,TRUE)</f>
        <v>#N/A</v>
      </c>
      <c r="I201" s="15" t="e">
        <f>HLOOKUP('Revisión Simce'!I8,'Revisión Simce'!$BH$13:$CQ$46,29,TRUE)</f>
        <v>#N/A</v>
      </c>
      <c r="J201" s="15" t="e">
        <f>HLOOKUP('Revisión Simce'!J8,'Revisión Simce'!$BH$13:$CQ$46,29,TRUE)</f>
        <v>#N/A</v>
      </c>
      <c r="K201" s="15" t="e">
        <f>HLOOKUP('Revisión Simce'!K8,'Revisión Simce'!$BH$13:$CQ$46,29,TRUE)</f>
        <v>#N/A</v>
      </c>
      <c r="L201" s="15" t="e">
        <f>HLOOKUP('Revisión Simce'!L8,'Revisión Simce'!$BH$13:$CQ$46,29,TRUE)</f>
        <v>#N/A</v>
      </c>
      <c r="M201" s="15" t="e">
        <f>HLOOKUP('Revisión Simce'!M8,'Revisión Simce'!$BH$13:$CQ$46,29,TRUE)</f>
        <v>#N/A</v>
      </c>
      <c r="N201" s="15" t="e">
        <f>HLOOKUP('Revisión Simce'!N8,'Revisión Simce'!$BH$13:$CQ$46,29,TRUE)</f>
        <v>#N/A</v>
      </c>
      <c r="O201" s="15" t="e">
        <f>HLOOKUP('Revisión Simce'!O8,'Revisión Simce'!$BH$13:$CQ$46,29,TRUE)</f>
        <v>#N/A</v>
      </c>
      <c r="P201" s="15" t="e">
        <f>HLOOKUP('Revisión Simce'!P8,'Revisión Simce'!$BH$13:$CQ$46,29,TRUE)</f>
        <v>#N/A</v>
      </c>
      <c r="Q201" s="15" t="e">
        <f>HLOOKUP('Revisión Simce'!Q8,'Revisión Simce'!$BH$13:$CQ$46,29,TRUE)</f>
        <v>#N/A</v>
      </c>
      <c r="R201" s="15" t="e">
        <f>HLOOKUP('Revisión Simce'!R8,'Revisión Simce'!$BH$13:$CQ$46,29,TRUE)</f>
        <v>#N/A</v>
      </c>
      <c r="S201" s="15" t="e">
        <f>HLOOKUP('Revisión Simce'!S8,'Revisión Simce'!$BH$13:$CQ$46,29,TRUE)</f>
        <v>#N/A</v>
      </c>
      <c r="T201" s="15" t="e">
        <f>HLOOKUP('Revisión Simce'!T8,'Revisión Simce'!$BH$13:$CQ$46,29,TRUE)</f>
        <v>#N/A</v>
      </c>
      <c r="U201" s="15" t="e">
        <f>HLOOKUP('Revisión Simce'!U8,'Revisión Simce'!$BH$13:$CQ$46,29,TRUE)</f>
        <v>#N/A</v>
      </c>
      <c r="V201" s="15" t="e">
        <f>HLOOKUP('Revisión Simce'!V8,'Revisión Simce'!$BH$13:$CQ$46,29,TRUE)</f>
        <v>#N/A</v>
      </c>
      <c r="W201" s="15" t="e">
        <f>HLOOKUP('Revisión Simce'!W8,'Revisión Simce'!$BH$13:$CQ$46,29,TRUE)</f>
        <v>#N/A</v>
      </c>
      <c r="X201" s="15" t="e">
        <f>HLOOKUP('Revisión Simce'!X8,'Revisión Simce'!$BH$13:$CQ$46,29,TRUE)</f>
        <v>#N/A</v>
      </c>
      <c r="Y201" s="15" t="e">
        <f>HLOOKUP('Revisión Simce'!Y8,'Revisión Simce'!$BH$13:$CQ$46,29,TRUE)</f>
        <v>#N/A</v>
      </c>
      <c r="Z201" s="15"/>
      <c r="AA201" s="15"/>
      <c r="AB201" s="15"/>
      <c r="AC201" s="106">
        <f>COUNT(C201:Z201)</f>
        <v>3</v>
      </c>
      <c r="AD201" s="106"/>
      <c r="AE201" s="106"/>
      <c r="AF201" s="106"/>
      <c r="AG201" s="106">
        <f t="shared" si="5"/>
        <v>1</v>
      </c>
      <c r="AH201" s="106"/>
      <c r="AI201" s="106"/>
      <c r="AJ201" s="106"/>
      <c r="AK201" s="106">
        <f t="shared" si="4"/>
        <v>2</v>
      </c>
    </row>
    <row r="202" spans="1:37" ht="15">
      <c r="A202" s="15"/>
      <c r="B202" s="85" t="s">
        <v>56</v>
      </c>
      <c r="C202" s="15">
        <f>HLOOKUP('Revisión Simce'!C9,'Revisión Simce'!$BH$13:$CQ$46,29,TRUE)</f>
        <v>0</v>
      </c>
      <c r="D202" s="15">
        <f>HLOOKUP('Revisión Simce'!D9,'Revisión Simce'!$BH$13:$CQ$46,29,TRUE)</f>
        <v>0</v>
      </c>
      <c r="E202" s="15">
        <f>HLOOKUP('Revisión Simce'!E9,'Revisión Simce'!$BH$13:$CQ$46,29,TRUE)</f>
        <v>1</v>
      </c>
      <c r="F202" s="15">
        <f>HLOOKUP('Revisión Simce'!F9,'Revisión Simce'!$BH$13:$CQ$46,29,TRUE)</f>
        <v>0</v>
      </c>
      <c r="G202" s="15">
        <f>HLOOKUP('Revisión Simce'!G9,'Revisión Simce'!$BH$13:$CQ$46,29,TRUE)</f>
        <v>1</v>
      </c>
      <c r="H202" s="15">
        <f>HLOOKUP('Revisión Simce'!H9,'Revisión Simce'!$BH$13:$CQ$46,29,TRUE)</f>
        <v>1</v>
      </c>
      <c r="I202" s="15" t="e">
        <f>HLOOKUP('Revisión Simce'!I9,'Revisión Simce'!$BH$13:$CQ$46,29,TRUE)</f>
        <v>#N/A</v>
      </c>
      <c r="J202" s="15" t="e">
        <f>HLOOKUP('Revisión Simce'!J9,'Revisión Simce'!$BH$13:$CQ$46,29,TRUE)</f>
        <v>#N/A</v>
      </c>
      <c r="K202" s="15" t="e">
        <f>HLOOKUP('Revisión Simce'!K9,'Revisión Simce'!$BH$13:$CQ$46,29,TRUE)</f>
        <v>#N/A</v>
      </c>
      <c r="L202" s="15" t="e">
        <f>HLOOKUP('Revisión Simce'!L9,'Revisión Simce'!$BH$13:$CQ$46,29,TRUE)</f>
        <v>#N/A</v>
      </c>
      <c r="M202" s="15" t="e">
        <f>HLOOKUP('Revisión Simce'!M9,'Revisión Simce'!$BH$13:$CQ$46,29,TRUE)</f>
        <v>#N/A</v>
      </c>
      <c r="N202" s="15" t="e">
        <f>HLOOKUP('Revisión Simce'!N9,'Revisión Simce'!$BH$13:$CQ$46,29,TRUE)</f>
        <v>#N/A</v>
      </c>
      <c r="O202" s="15" t="e">
        <f>HLOOKUP('Revisión Simce'!O9,'Revisión Simce'!$BH$13:$CQ$46,29,TRUE)</f>
        <v>#N/A</v>
      </c>
      <c r="P202" s="15" t="e">
        <f>HLOOKUP('Revisión Simce'!P9,'Revisión Simce'!$BH$13:$CQ$46,29,TRUE)</f>
        <v>#N/A</v>
      </c>
      <c r="Q202" s="15" t="e">
        <f>HLOOKUP('Revisión Simce'!Q9,'Revisión Simce'!$BH$13:$CQ$46,29,TRUE)</f>
        <v>#N/A</v>
      </c>
      <c r="R202" s="15" t="e">
        <f>HLOOKUP('Revisión Simce'!R9,'Revisión Simce'!$BH$13:$CQ$46,29,TRUE)</f>
        <v>#N/A</v>
      </c>
      <c r="S202" s="15" t="e">
        <f>HLOOKUP('Revisión Simce'!S9,'Revisión Simce'!$BH$13:$CQ$46,29,TRUE)</f>
        <v>#N/A</v>
      </c>
      <c r="T202" s="15" t="e">
        <f>HLOOKUP('Revisión Simce'!T9,'Revisión Simce'!$BH$13:$CQ$46,29,TRUE)</f>
        <v>#N/A</v>
      </c>
      <c r="U202" s="15" t="e">
        <f>HLOOKUP('Revisión Simce'!U9,'Revisión Simce'!$BH$13:$CQ$46,29,TRUE)</f>
        <v>#N/A</v>
      </c>
      <c r="V202" s="15" t="e">
        <f>HLOOKUP('Revisión Simce'!V9,'Revisión Simce'!$BH$13:$CQ$46,29,TRUE)</f>
        <v>#N/A</v>
      </c>
      <c r="W202" s="15" t="e">
        <f>HLOOKUP('Revisión Simce'!W9,'Revisión Simce'!$BH$13:$CQ$46,29,TRUE)</f>
        <v>#N/A</v>
      </c>
      <c r="X202" s="15" t="e">
        <f>HLOOKUP('Revisión Simce'!X9,'Revisión Simce'!$BH$13:$CQ$46,29,TRUE)</f>
        <v>#N/A</v>
      </c>
      <c r="Y202" s="15" t="e">
        <f>HLOOKUP('Revisión Simce'!Y9,'Revisión Simce'!$BH$13:$CQ$46,29,TRUE)</f>
        <v>#N/A</v>
      </c>
      <c r="Z202" s="15"/>
      <c r="AA202" s="15"/>
      <c r="AB202" s="15"/>
      <c r="AC202" s="106">
        <f>COUNT(C202:Z202)</f>
        <v>6</v>
      </c>
      <c r="AD202" s="106"/>
      <c r="AE202" s="106"/>
      <c r="AF202" s="106"/>
      <c r="AG202" s="106">
        <f t="shared" si="5"/>
        <v>3</v>
      </c>
      <c r="AH202" s="106"/>
      <c r="AI202" s="106"/>
      <c r="AJ202" s="106"/>
      <c r="AK202" s="106">
        <f t="shared" si="4"/>
        <v>3</v>
      </c>
    </row>
    <row r="203" spans="1:37" ht="15">
      <c r="A203" s="15"/>
      <c r="B203" s="85" t="s">
        <v>57</v>
      </c>
      <c r="C203" s="15">
        <f>HLOOKUP('Revisión Simce'!C10,'Revisión Simce'!$BH$13:$CQ$46,29,TRUE)</f>
        <v>1</v>
      </c>
      <c r="D203" s="15">
        <f>HLOOKUP('Revisión Simce'!D10,'Revisión Simce'!$BH$13:$CQ$46,29,TRUE)</f>
        <v>1</v>
      </c>
      <c r="E203" s="15">
        <f>HLOOKUP('Revisión Simce'!E10,'Revisión Simce'!$BH$13:$CQ$46,29,TRUE)</f>
        <v>1</v>
      </c>
      <c r="F203" s="15">
        <f>HLOOKUP('Revisión Simce'!F10,'Revisión Simce'!$BH$13:$CQ$46,29,TRUE)</f>
        <v>1</v>
      </c>
      <c r="G203" s="15">
        <f>HLOOKUP('Revisión Simce'!G10,'Revisión Simce'!$BH$13:$CQ$46,29,TRUE)</f>
        <v>1</v>
      </c>
      <c r="H203" s="15">
        <f>HLOOKUP('Revisión Simce'!H10,'Revisión Simce'!$BH$13:$CQ$46,29,TRUE)</f>
        <v>0</v>
      </c>
      <c r="I203" s="15">
        <f>HLOOKUP('Revisión Simce'!I10,'Revisión Simce'!$BH$13:$CQ$46,29,TRUE)</f>
        <v>1</v>
      </c>
      <c r="J203" s="15" t="e">
        <f>HLOOKUP('Revisión Simce'!J10,'Revisión Simce'!$BH$13:$CQ$46,29,TRUE)</f>
        <v>#N/A</v>
      </c>
      <c r="K203" s="15" t="e">
        <f>HLOOKUP('Revisión Simce'!K10,'Revisión Simce'!$BH$13:$CQ$46,29,TRUE)</f>
        <v>#N/A</v>
      </c>
      <c r="L203" s="15" t="e">
        <f>HLOOKUP('Revisión Simce'!L10,'Revisión Simce'!$BH$13:$CQ$46,29,TRUE)</f>
        <v>#N/A</v>
      </c>
      <c r="M203" s="15" t="e">
        <f>HLOOKUP('Revisión Simce'!M10,'Revisión Simce'!$BH$13:$CQ$46,29,TRUE)</f>
        <v>#N/A</v>
      </c>
      <c r="N203" s="15" t="e">
        <f>HLOOKUP('Revisión Simce'!N10,'Revisión Simce'!$BH$13:$CQ$46,29,TRUE)</f>
        <v>#N/A</v>
      </c>
      <c r="O203" s="15" t="e">
        <f>HLOOKUP('Revisión Simce'!O10,'Revisión Simce'!$BH$13:$CQ$46,29,TRUE)</f>
        <v>#N/A</v>
      </c>
      <c r="P203" s="15" t="e">
        <f>HLOOKUP('Revisión Simce'!P10,'Revisión Simce'!$BH$13:$CQ$46,29,TRUE)</f>
        <v>#N/A</v>
      </c>
      <c r="Q203" s="15" t="e">
        <f>HLOOKUP('Revisión Simce'!Q10,'Revisión Simce'!$BH$13:$CQ$46,29,TRUE)</f>
        <v>#N/A</v>
      </c>
      <c r="R203" s="15" t="e">
        <f>HLOOKUP('Revisión Simce'!R10,'Revisión Simce'!$BH$13:$CQ$46,29,TRUE)</f>
        <v>#N/A</v>
      </c>
      <c r="S203" s="15" t="e">
        <f>HLOOKUP('Revisión Simce'!S10,'Revisión Simce'!$BH$13:$CQ$46,29,TRUE)</f>
        <v>#N/A</v>
      </c>
      <c r="T203" s="15" t="e">
        <f>HLOOKUP('Revisión Simce'!T10,'Revisión Simce'!$BH$13:$CQ$46,29,TRUE)</f>
        <v>#N/A</v>
      </c>
      <c r="U203" s="15" t="e">
        <f>HLOOKUP('Revisión Simce'!U10,'Revisión Simce'!$BH$13:$CQ$46,29,TRUE)</f>
        <v>#N/A</v>
      </c>
      <c r="V203" s="15" t="e">
        <f>HLOOKUP('Revisión Simce'!V10,'Revisión Simce'!$BH$13:$CQ$46,29,TRUE)</f>
        <v>#N/A</v>
      </c>
      <c r="W203" s="15" t="e">
        <f>HLOOKUP('Revisión Simce'!W10,'Revisión Simce'!$BH$13:$CQ$46,29,TRUE)</f>
        <v>#N/A</v>
      </c>
      <c r="X203" s="15" t="e">
        <f>HLOOKUP('Revisión Simce'!X10,'Revisión Simce'!$BH$13:$CQ$46,29,TRUE)</f>
        <v>#N/A</v>
      </c>
      <c r="Y203" s="15" t="e">
        <f>HLOOKUP('Revisión Simce'!Y10,'Revisión Simce'!$BH$13:$CQ$46,29,TRUE)</f>
        <v>#N/A</v>
      </c>
      <c r="Z203" s="15"/>
      <c r="AA203" s="15"/>
      <c r="AB203" s="15"/>
      <c r="AC203" s="106">
        <f>COUNT(C203:Z203)</f>
        <v>7</v>
      </c>
      <c r="AD203" s="106"/>
      <c r="AE203" s="106"/>
      <c r="AF203" s="106"/>
      <c r="AG203" s="106">
        <f t="shared" si="5"/>
        <v>1</v>
      </c>
      <c r="AH203" s="106"/>
      <c r="AI203" s="106"/>
      <c r="AJ203" s="106"/>
      <c r="AK203" s="106">
        <f t="shared" si="4"/>
        <v>6</v>
      </c>
    </row>
    <row r="204" spans="1:37" ht="15">
      <c r="A204" s="15"/>
      <c r="B204" s="85" t="s">
        <v>58</v>
      </c>
      <c r="C204" s="15">
        <f>HLOOKUP('Revisión Simce'!C11,'Revisión Simce'!$BH$13:$CQ$46,29,TRUE)</f>
        <v>0</v>
      </c>
      <c r="D204" s="15">
        <f>HLOOKUP('Revisión Simce'!D11,'Revisión Simce'!$BH$13:$CQ$46,29,TRUE)</f>
        <v>1</v>
      </c>
      <c r="E204" s="15">
        <f>HLOOKUP('Revisión Simce'!E11,'Revisión Simce'!$BH$13:$CQ$46,29,TRUE)</f>
        <v>1</v>
      </c>
      <c r="F204" s="15">
        <f>HLOOKUP('Revisión Simce'!F11,'Revisión Simce'!$BH$13:$CQ$46,29,TRUE)</f>
        <v>1</v>
      </c>
      <c r="G204" s="15">
        <f>HLOOKUP('Revisión Simce'!G11,'Revisión Simce'!$BH$13:$CQ$46,29,TRUE)</f>
        <v>1</v>
      </c>
      <c r="H204" s="15">
        <f>HLOOKUP('Revisión Simce'!H11,'Revisión Simce'!$BH$13:$CQ$46,29,TRUE)</f>
        <v>1</v>
      </c>
      <c r="I204" s="15">
        <f>HLOOKUP('Revisión Simce'!I11,'Revisión Simce'!$BH$13:$CQ$46,29,TRUE)</f>
        <v>1</v>
      </c>
      <c r="J204" s="15">
        <f>HLOOKUP('Revisión Simce'!J11,'Revisión Simce'!$BH$13:$CQ$46,29,TRUE)</f>
        <v>0</v>
      </c>
      <c r="K204" s="15">
        <f>HLOOKUP('Revisión Simce'!K11,'Revisión Simce'!$BH$13:$CQ$46,29,TRUE)</f>
        <v>1</v>
      </c>
      <c r="L204" s="15" t="e">
        <f>HLOOKUP('Revisión Simce'!L11,'Revisión Simce'!$BH$13:$CQ$46,29,TRUE)</f>
        <v>#N/A</v>
      </c>
      <c r="M204" s="15" t="e">
        <f>HLOOKUP('Revisión Simce'!M11,'Revisión Simce'!$BH$13:$CQ$46,29,TRUE)</f>
        <v>#N/A</v>
      </c>
      <c r="N204" s="15" t="e">
        <f>HLOOKUP('Revisión Simce'!N11,'Revisión Simce'!$BH$13:$CQ$46,29,TRUE)</f>
        <v>#N/A</v>
      </c>
      <c r="O204" s="15" t="e">
        <f>HLOOKUP('Revisión Simce'!O11,'Revisión Simce'!$BH$13:$CQ$46,29,TRUE)</f>
        <v>#N/A</v>
      </c>
      <c r="P204" s="15" t="e">
        <f>HLOOKUP('Revisión Simce'!P11,'Revisión Simce'!$BH$13:$CQ$46,29,TRUE)</f>
        <v>#N/A</v>
      </c>
      <c r="Q204" s="15" t="e">
        <f>HLOOKUP('Revisión Simce'!Q11,'Revisión Simce'!$BH$13:$CQ$46,29,TRUE)</f>
        <v>#N/A</v>
      </c>
      <c r="R204" s="15" t="e">
        <f>HLOOKUP('Revisión Simce'!R11,'Revisión Simce'!$BH$13:$CQ$46,29,TRUE)</f>
        <v>#N/A</v>
      </c>
      <c r="S204" s="15" t="e">
        <f>HLOOKUP('Revisión Simce'!S11,'Revisión Simce'!$BH$13:$CQ$46,29,TRUE)</f>
        <v>#N/A</v>
      </c>
      <c r="T204" s="15" t="e">
        <f>HLOOKUP('Revisión Simce'!T11,'Revisión Simce'!$BH$13:$CQ$46,29,TRUE)</f>
        <v>#N/A</v>
      </c>
      <c r="U204" s="15" t="e">
        <f>HLOOKUP('Revisión Simce'!U11,'Revisión Simce'!$BH$13:$CQ$46,29,TRUE)</f>
        <v>#N/A</v>
      </c>
      <c r="V204" s="15" t="e">
        <f>HLOOKUP('Revisión Simce'!V11,'Revisión Simce'!$BH$13:$CQ$46,29,TRUE)</f>
        <v>#N/A</v>
      </c>
      <c r="W204" s="15" t="e">
        <f>HLOOKUP('Revisión Simce'!W11,'Revisión Simce'!$BH$13:$CQ$46,29,TRUE)</f>
        <v>#N/A</v>
      </c>
      <c r="X204" s="15" t="e">
        <f>HLOOKUP('Revisión Simce'!X11,'Revisión Simce'!$BH$13:$CQ$46,29,TRUE)</f>
        <v>#N/A</v>
      </c>
      <c r="Y204" s="15" t="e">
        <f>HLOOKUP('Revisión Simce'!Y11,'Revisión Simce'!$BH$13:$CQ$46,29,TRUE)</f>
        <v>#N/A</v>
      </c>
      <c r="Z204" s="15"/>
      <c r="AA204" s="15"/>
      <c r="AB204" s="15"/>
      <c r="AC204" s="106">
        <f>COUNT(C204:Z204)</f>
        <v>9</v>
      </c>
      <c r="AD204" s="106"/>
      <c r="AE204" s="106"/>
      <c r="AF204" s="106"/>
      <c r="AG204" s="106">
        <f t="shared" si="5"/>
        <v>2</v>
      </c>
      <c r="AH204" s="106"/>
      <c r="AI204" s="106"/>
      <c r="AJ204" s="106"/>
      <c r="AK204" s="106">
        <f t="shared" si="4"/>
        <v>7</v>
      </c>
    </row>
    <row r="205" spans="1:37" ht="15">
      <c r="A205" s="15"/>
      <c r="B205" s="85"/>
      <c r="C205" s="15">
        <f>HLOOKUP('Revisión Simce'!C12,'Revisión Simce'!$BH$13:$CQ$46,29,TRUE)</f>
        <v>1</v>
      </c>
      <c r="D205" s="15">
        <f>HLOOKUP('Revisión Simce'!D12,'Revisión Simce'!$BH$13:$CQ$46,29,TRUE)</f>
        <v>1</v>
      </c>
      <c r="E205" s="15">
        <f>HLOOKUP('Revisión Simce'!E12,'Revisión Simce'!$BH$13:$CQ$46,29,TRUE)</f>
        <v>1</v>
      </c>
      <c r="F205" s="15">
        <f>HLOOKUP('Revisión Simce'!F12,'Revisión Simce'!$BH$13:$CQ$46,29,TRUE)</f>
        <v>1</v>
      </c>
      <c r="G205" s="15">
        <f>HLOOKUP('Revisión Simce'!G12,'Revisión Simce'!$BH$13:$CQ$46,29,TRUE)</f>
        <v>0</v>
      </c>
      <c r="H205" s="15" t="e">
        <f>HLOOKUP('Revisión Simce'!H12,'Revisión Simce'!$BH$13:$CQ$46,29,TRUE)</f>
        <v>#N/A</v>
      </c>
      <c r="I205" s="15" t="e">
        <f>HLOOKUP('Revisión Simce'!I12,'Revisión Simce'!$BH$13:$CQ$46,29,TRUE)</f>
        <v>#N/A</v>
      </c>
      <c r="J205" s="15" t="e">
        <f>HLOOKUP('Revisión Simce'!J12,'Revisión Simce'!$BH$13:$CQ$46,29,TRUE)</f>
        <v>#N/A</v>
      </c>
      <c r="K205" s="15" t="e">
        <f>HLOOKUP('Revisión Simce'!K12,'Revisión Simce'!$BH$13:$CQ$46,29,TRUE)</f>
        <v>#N/A</v>
      </c>
      <c r="L205" s="15" t="e">
        <f>HLOOKUP('Revisión Simce'!L12,'Revisión Simce'!$BH$13:$CQ$46,29,TRUE)</f>
        <v>#N/A</v>
      </c>
      <c r="M205" s="15" t="e">
        <f>HLOOKUP('Revisión Simce'!M12,'Revisión Simce'!$BH$13:$CQ$46,29,TRUE)</f>
        <v>#N/A</v>
      </c>
      <c r="N205" s="15" t="e">
        <f>HLOOKUP('Revisión Simce'!N12,'Revisión Simce'!$BH$13:$CQ$46,29,TRUE)</f>
        <v>#N/A</v>
      </c>
      <c r="O205" s="15" t="e">
        <f>HLOOKUP('Revisión Simce'!O12,'Revisión Simce'!$BH$13:$CQ$46,29,TRUE)</f>
        <v>#N/A</v>
      </c>
      <c r="P205" s="15" t="e">
        <f>HLOOKUP('Revisión Simce'!P12,'Revisión Simce'!$BH$13:$CQ$46,29,TRUE)</f>
        <v>#N/A</v>
      </c>
      <c r="Q205" s="15" t="e">
        <f>HLOOKUP('Revisión Simce'!Q12,'Revisión Simce'!$BH$13:$CQ$46,29,TRUE)</f>
        <v>#N/A</v>
      </c>
      <c r="R205" s="15" t="e">
        <f>HLOOKUP('Revisión Simce'!R12,'Revisión Simce'!$BH$13:$CQ$46,29,TRUE)</f>
        <v>#N/A</v>
      </c>
      <c r="S205" s="15" t="e">
        <f>HLOOKUP('Revisión Simce'!S12,'Revisión Simce'!$BH$13:$CQ$46,29,TRUE)</f>
        <v>#N/A</v>
      </c>
      <c r="T205" s="15" t="e">
        <f>HLOOKUP('Revisión Simce'!T12,'Revisión Simce'!$BH$13:$CQ$46,29,TRUE)</f>
        <v>#N/A</v>
      </c>
      <c r="U205" s="15" t="e">
        <f>HLOOKUP('Revisión Simce'!U12,'Revisión Simce'!$BH$13:$CQ$46,29,TRUE)</f>
        <v>#N/A</v>
      </c>
      <c r="V205" s="15" t="e">
        <f>HLOOKUP('Revisión Simce'!V12,'Revisión Simce'!$BH$13:$CQ$46,29,TRUE)</f>
        <v>#N/A</v>
      </c>
      <c r="W205" s="15" t="e">
        <f>HLOOKUP('Revisión Simce'!W12,'Revisión Simce'!$BH$13:$CQ$46,29,TRUE)</f>
        <v>#N/A</v>
      </c>
      <c r="X205" s="15" t="e">
        <f>HLOOKUP('Revisión Simce'!X12,'Revisión Simce'!$BH$13:$CQ$46,29,TRUE)</f>
        <v>#N/A</v>
      </c>
      <c r="Y205" s="15" t="e">
        <f>HLOOKUP('Revisión Simce'!Y12,'Revisión Simce'!$BH$13:$CQ$46,29,TRUE)</f>
        <v>#N/A</v>
      </c>
      <c r="Z205" s="15"/>
      <c r="AA205" s="15"/>
      <c r="AB205" s="15"/>
      <c r="AC205" s="106">
        <f>COUNT(C205:Z205)</f>
        <v>5</v>
      </c>
      <c r="AD205" s="106"/>
      <c r="AE205" s="106"/>
      <c r="AF205" s="106"/>
      <c r="AG205" s="106">
        <f>COUNTIF(C205:Y205,"=0")</f>
        <v>1</v>
      </c>
      <c r="AH205" s="106"/>
      <c r="AI205" s="106"/>
      <c r="AJ205" s="106"/>
      <c r="AK205" s="106">
        <f>AC205-AG205</f>
        <v>4</v>
      </c>
    </row>
    <row r="206" spans="1:37" ht="15.75" thickBot="1">
      <c r="A206" s="86"/>
      <c r="B206" s="90" t="s">
        <v>59</v>
      </c>
      <c r="C206" s="91"/>
      <c r="D206" s="91"/>
      <c r="E206" s="91"/>
      <c r="F206" s="91"/>
      <c r="G206" s="91"/>
      <c r="H206" s="91"/>
      <c r="I206" s="91"/>
      <c r="J206" s="91"/>
      <c r="K206" s="91"/>
      <c r="L206" s="91"/>
      <c r="M206" s="91"/>
      <c r="N206" s="91"/>
      <c r="O206" s="91"/>
      <c r="P206" s="91"/>
      <c r="Q206" s="91"/>
      <c r="R206" s="91"/>
      <c r="S206" s="91"/>
      <c r="T206" s="91"/>
      <c r="U206" s="91"/>
      <c r="V206" s="91"/>
      <c r="W206" s="91"/>
      <c r="X206" s="91"/>
      <c r="Y206" s="91"/>
      <c r="Z206" s="91"/>
      <c r="AA206" s="91"/>
      <c r="AB206" s="91"/>
      <c r="AC206" s="91">
        <f>SUM(AC201:AC204)</f>
        <v>25</v>
      </c>
      <c r="AD206" s="91">
        <f>SUM(AD201:AD204)</f>
        <v>0</v>
      </c>
      <c r="AE206" s="91">
        <f>SUM(AE201:AE204)</f>
        <v>0</v>
      </c>
      <c r="AF206" s="91">
        <f>SUM(AF201:AF204)</f>
        <v>0</v>
      </c>
      <c r="AG206" s="91">
        <f>SUM(AG201:AG204)</f>
        <v>7</v>
      </c>
      <c r="AH206" s="91"/>
      <c r="AI206" s="91"/>
      <c r="AJ206" s="91"/>
      <c r="AK206" s="91">
        <f>SUM(AK201:AK204)</f>
        <v>18</v>
      </c>
    </row>
    <row r="207" spans="1:38" ht="15">
      <c r="A207" s="45"/>
      <c r="B207" s="45"/>
      <c r="C207" s="45"/>
      <c r="D207" s="45"/>
      <c r="E207" s="45"/>
      <c r="F207" s="45"/>
      <c r="G207" s="45"/>
      <c r="H207" s="45"/>
      <c r="I207" s="45"/>
      <c r="J207" s="45"/>
      <c r="K207" s="45"/>
      <c r="L207" s="45"/>
      <c r="M207" s="45"/>
      <c r="N207" s="45"/>
      <c r="O207" s="45"/>
      <c r="P207" s="45"/>
      <c r="Q207" s="45"/>
      <c r="R207" s="45"/>
      <c r="S207" s="45"/>
      <c r="T207" s="45"/>
      <c r="U207" s="45"/>
      <c r="V207" s="45"/>
      <c r="W207" s="45"/>
      <c r="X207" s="45"/>
      <c r="Y207" s="45"/>
      <c r="Z207" s="45"/>
      <c r="AA207" s="45"/>
      <c r="AB207" s="45"/>
      <c r="AC207" s="49"/>
      <c r="AD207" s="49"/>
      <c r="AE207" s="49"/>
      <c r="AF207" s="49"/>
      <c r="AG207" s="49"/>
      <c r="AH207" s="49"/>
      <c r="AI207" s="49"/>
      <c r="AJ207" s="49"/>
      <c r="AK207" s="49"/>
      <c r="AL207">
        <v>28</v>
      </c>
    </row>
    <row r="208" spans="1:37" ht="15">
      <c r="A208" s="45">
        <f>AN38</f>
        <v>0</v>
      </c>
      <c r="C208" s="45"/>
      <c r="D208" s="45"/>
      <c r="E208" s="45"/>
      <c r="F208" s="45"/>
      <c r="G208" s="45"/>
      <c r="H208" s="45"/>
      <c r="I208" s="45"/>
      <c r="J208" s="45"/>
      <c r="K208" s="45"/>
      <c r="L208" s="45"/>
      <c r="M208" s="45"/>
      <c r="N208" s="45"/>
      <c r="O208" s="45"/>
      <c r="P208" s="45"/>
      <c r="Q208" s="45"/>
      <c r="R208" s="45"/>
      <c r="S208" s="45"/>
      <c r="T208" s="45"/>
      <c r="U208" s="45"/>
      <c r="V208" s="45"/>
      <c r="W208" s="45"/>
      <c r="X208" s="45"/>
      <c r="Y208" s="45"/>
      <c r="Z208" s="45"/>
      <c r="AA208" s="45"/>
      <c r="AB208" s="45"/>
      <c r="AC208" s="49"/>
      <c r="AD208" s="49"/>
      <c r="AE208" s="49"/>
      <c r="AF208" s="49"/>
      <c r="AG208" s="49"/>
      <c r="AH208" s="49"/>
      <c r="AI208" s="49"/>
      <c r="AJ208" s="49"/>
      <c r="AK208" s="49"/>
    </row>
    <row r="209" spans="1:37" ht="15">
      <c r="A209" s="45"/>
      <c r="B209" s="101" t="s">
        <v>55</v>
      </c>
      <c r="C209" s="45">
        <f>HLOOKUP('Revisión Simce'!C8,'Revisión Simce'!$BH$13:$CQ$46,30,TRUE)</f>
        <v>1</v>
      </c>
      <c r="D209" s="45">
        <f>HLOOKUP('Revisión Simce'!D8,'Revisión Simce'!$BH$13:$CQ$46,30,TRUE)</f>
        <v>1</v>
      </c>
      <c r="E209" s="45">
        <f>HLOOKUP('Revisión Simce'!E8,'Revisión Simce'!$BH$13:$CQ$46,30,TRUE)</f>
        <v>1</v>
      </c>
      <c r="F209" s="45" t="e">
        <f>HLOOKUP('Revisión Simce'!F8,'Revisión Simce'!$BH$13:$CQ$46,30,TRUE)</f>
        <v>#N/A</v>
      </c>
      <c r="G209" s="45" t="e">
        <f>HLOOKUP('Revisión Simce'!G8,'Revisión Simce'!$BH$13:$CQ$46,30,TRUE)</f>
        <v>#N/A</v>
      </c>
      <c r="H209" s="45" t="e">
        <f>HLOOKUP('Revisión Simce'!H8,'Revisión Simce'!$BH$13:$CQ$46,30,TRUE)</f>
        <v>#N/A</v>
      </c>
      <c r="I209" s="45" t="e">
        <f>HLOOKUP('Revisión Simce'!I8,'Revisión Simce'!$BH$13:$CQ$46,30,TRUE)</f>
        <v>#N/A</v>
      </c>
      <c r="J209" s="45" t="e">
        <f>HLOOKUP('Revisión Simce'!J8,'Revisión Simce'!$BH$13:$CQ$46,30,TRUE)</f>
        <v>#N/A</v>
      </c>
      <c r="K209" s="45" t="e">
        <f>HLOOKUP('Revisión Simce'!K8,'Revisión Simce'!$BH$13:$CQ$46,30,TRUE)</f>
        <v>#N/A</v>
      </c>
      <c r="L209" s="45" t="e">
        <f>HLOOKUP('Revisión Simce'!L8,'Revisión Simce'!$BH$13:$CQ$46,30,TRUE)</f>
        <v>#N/A</v>
      </c>
      <c r="M209" s="45" t="e">
        <f>HLOOKUP('Revisión Simce'!M8,'Revisión Simce'!$BH$13:$CQ$46,30,TRUE)</f>
        <v>#N/A</v>
      </c>
      <c r="N209" s="45" t="e">
        <f>HLOOKUP('Revisión Simce'!N8,'Revisión Simce'!$BH$13:$CQ$46,30,TRUE)</f>
        <v>#N/A</v>
      </c>
      <c r="O209" s="45" t="e">
        <f>HLOOKUP('Revisión Simce'!O8,'Revisión Simce'!$BH$13:$CQ$46,30,TRUE)</f>
        <v>#N/A</v>
      </c>
      <c r="P209" s="45" t="e">
        <f>HLOOKUP('Revisión Simce'!P8,'Revisión Simce'!$BH$13:$CQ$46,30,TRUE)</f>
        <v>#N/A</v>
      </c>
      <c r="Q209" s="45" t="e">
        <f>HLOOKUP('Revisión Simce'!Q8,'Revisión Simce'!$BH$13:$CQ$46,30,TRUE)</f>
        <v>#N/A</v>
      </c>
      <c r="R209" s="45" t="e">
        <f>HLOOKUP('Revisión Simce'!R8,'Revisión Simce'!$BH$13:$CQ$46,30,TRUE)</f>
        <v>#N/A</v>
      </c>
      <c r="S209" s="45" t="e">
        <f>HLOOKUP('Revisión Simce'!S8,'Revisión Simce'!$BH$13:$CQ$46,30,TRUE)</f>
        <v>#N/A</v>
      </c>
      <c r="T209" s="45" t="e">
        <f>HLOOKUP('Revisión Simce'!T8,'Revisión Simce'!$BH$13:$CQ$46,30,TRUE)</f>
        <v>#N/A</v>
      </c>
      <c r="U209" s="45" t="e">
        <f>HLOOKUP('Revisión Simce'!U8,'Revisión Simce'!$BH$13:$CQ$46,30,TRUE)</f>
        <v>#N/A</v>
      </c>
      <c r="V209" s="45" t="e">
        <f>HLOOKUP('Revisión Simce'!V8,'Revisión Simce'!$BH$13:$CQ$46,30,TRUE)</f>
        <v>#N/A</v>
      </c>
      <c r="W209" s="45" t="e">
        <f>HLOOKUP('Revisión Simce'!W8,'Revisión Simce'!$BH$13:$CQ$46,30,TRUE)</f>
        <v>#N/A</v>
      </c>
      <c r="X209" s="45" t="e">
        <f>HLOOKUP('Revisión Simce'!X8,'Revisión Simce'!$BH$13:$CQ$46,30,TRUE)</f>
        <v>#N/A</v>
      </c>
      <c r="Y209" s="45" t="e">
        <f>HLOOKUP('Revisión Simce'!Y8,'Revisión Simce'!$BH$13:$CQ$46,30,TRUE)</f>
        <v>#N/A</v>
      </c>
      <c r="Z209" s="45"/>
      <c r="AA209" s="45"/>
      <c r="AB209" s="45"/>
      <c r="AC209" s="49">
        <f>COUNT(C209:Z209)</f>
        <v>3</v>
      </c>
      <c r="AD209" s="49"/>
      <c r="AE209" s="49"/>
      <c r="AF209" s="49"/>
      <c r="AG209" s="49">
        <f t="shared" si="5"/>
        <v>0</v>
      </c>
      <c r="AH209" s="49"/>
      <c r="AI209" s="49"/>
      <c r="AJ209" s="49"/>
      <c r="AK209" s="49">
        <f t="shared" si="4"/>
        <v>3</v>
      </c>
    </row>
    <row r="210" spans="1:37" ht="15">
      <c r="A210" s="45"/>
      <c r="B210" s="101" t="s">
        <v>56</v>
      </c>
      <c r="C210" s="45">
        <f>HLOOKUP('Revisión Simce'!C9,'Revisión Simce'!$BH$13:$CQ$46,30,TRUE)</f>
        <v>1</v>
      </c>
      <c r="D210" s="45">
        <f>HLOOKUP('Revisión Simce'!D9,'Revisión Simce'!$BH$13:$CQ$46,30,TRUE)</f>
        <v>1</v>
      </c>
      <c r="E210" s="45">
        <f>HLOOKUP('Revisión Simce'!E9,'Revisión Simce'!$BH$13:$CQ$46,30,TRUE)</f>
        <v>1</v>
      </c>
      <c r="F210" s="45">
        <f>HLOOKUP('Revisión Simce'!F9,'Revisión Simce'!$BH$13:$CQ$46,30,TRUE)</f>
        <v>1</v>
      </c>
      <c r="G210" s="45">
        <f>HLOOKUP('Revisión Simce'!G9,'Revisión Simce'!$BH$13:$CQ$46,30,TRUE)</f>
        <v>1</v>
      </c>
      <c r="H210" s="45">
        <f>HLOOKUP('Revisión Simce'!H9,'Revisión Simce'!$BH$13:$CQ$46,30,TRUE)</f>
        <v>0</v>
      </c>
      <c r="I210" s="45" t="e">
        <f>HLOOKUP('Revisión Simce'!I9,'Revisión Simce'!$BH$13:$CQ$46,30,TRUE)</f>
        <v>#N/A</v>
      </c>
      <c r="J210" s="45" t="e">
        <f>HLOOKUP('Revisión Simce'!J9,'Revisión Simce'!$BH$13:$CQ$46,30,TRUE)</f>
        <v>#N/A</v>
      </c>
      <c r="K210" s="45" t="e">
        <f>HLOOKUP('Revisión Simce'!K9,'Revisión Simce'!$BH$13:$CQ$46,30,TRUE)</f>
        <v>#N/A</v>
      </c>
      <c r="L210" s="45" t="e">
        <f>HLOOKUP('Revisión Simce'!L9,'Revisión Simce'!$BH$13:$CQ$46,30,TRUE)</f>
        <v>#N/A</v>
      </c>
      <c r="M210" s="45" t="e">
        <f>HLOOKUP('Revisión Simce'!M9,'Revisión Simce'!$BH$13:$CQ$46,30,TRUE)</f>
        <v>#N/A</v>
      </c>
      <c r="N210" s="45" t="e">
        <f>HLOOKUP('Revisión Simce'!N9,'Revisión Simce'!$BH$13:$CQ$46,30,TRUE)</f>
        <v>#N/A</v>
      </c>
      <c r="O210" s="45" t="e">
        <f>HLOOKUP('Revisión Simce'!O9,'Revisión Simce'!$BH$13:$CQ$46,30,TRUE)</f>
        <v>#N/A</v>
      </c>
      <c r="P210" s="45" t="e">
        <f>HLOOKUP('Revisión Simce'!P9,'Revisión Simce'!$BH$13:$CQ$46,30,TRUE)</f>
        <v>#N/A</v>
      </c>
      <c r="Q210" s="45" t="e">
        <f>HLOOKUP('Revisión Simce'!Q9,'Revisión Simce'!$BH$13:$CQ$46,30,TRUE)</f>
        <v>#N/A</v>
      </c>
      <c r="R210" s="45" t="e">
        <f>HLOOKUP('Revisión Simce'!R9,'Revisión Simce'!$BH$13:$CQ$46,30,TRUE)</f>
        <v>#N/A</v>
      </c>
      <c r="S210" s="45" t="e">
        <f>HLOOKUP('Revisión Simce'!S9,'Revisión Simce'!$BH$13:$CQ$46,30,TRUE)</f>
        <v>#N/A</v>
      </c>
      <c r="T210" s="45" t="e">
        <f>HLOOKUP('Revisión Simce'!T9,'Revisión Simce'!$BH$13:$CQ$46,30,TRUE)</f>
        <v>#N/A</v>
      </c>
      <c r="U210" s="45" t="e">
        <f>HLOOKUP('Revisión Simce'!U9,'Revisión Simce'!$BH$13:$CQ$46,30,TRUE)</f>
        <v>#N/A</v>
      </c>
      <c r="V210" s="45" t="e">
        <f>HLOOKUP('Revisión Simce'!V9,'Revisión Simce'!$BH$13:$CQ$46,30,TRUE)</f>
        <v>#N/A</v>
      </c>
      <c r="W210" s="45" t="e">
        <f>HLOOKUP('Revisión Simce'!W9,'Revisión Simce'!$BH$13:$CQ$46,30,TRUE)</f>
        <v>#N/A</v>
      </c>
      <c r="X210" s="45" t="e">
        <f>HLOOKUP('Revisión Simce'!X9,'Revisión Simce'!$BH$13:$CQ$46,30,TRUE)</f>
        <v>#N/A</v>
      </c>
      <c r="Y210" s="45" t="e">
        <f>HLOOKUP('Revisión Simce'!Y9,'Revisión Simce'!$BH$13:$CQ$46,30,TRUE)</f>
        <v>#N/A</v>
      </c>
      <c r="Z210" s="45"/>
      <c r="AA210" s="45"/>
      <c r="AB210" s="45"/>
      <c r="AC210" s="49">
        <f>COUNT(C210:Z210)</f>
        <v>6</v>
      </c>
      <c r="AD210" s="49"/>
      <c r="AE210" s="49"/>
      <c r="AF210" s="49"/>
      <c r="AG210" s="49">
        <f t="shared" si="5"/>
        <v>1</v>
      </c>
      <c r="AH210" s="49"/>
      <c r="AI210" s="49"/>
      <c r="AJ210" s="49"/>
      <c r="AK210" s="49">
        <f t="shared" si="4"/>
        <v>5</v>
      </c>
    </row>
    <row r="211" spans="1:37" ht="15">
      <c r="A211" s="45"/>
      <c r="B211" s="101" t="s">
        <v>57</v>
      </c>
      <c r="C211" s="45">
        <f>HLOOKUP('Revisión Simce'!C10,'Revisión Simce'!$BH$13:$CQ$46,30,TRUE)</f>
        <v>0</v>
      </c>
      <c r="D211" s="45">
        <f>HLOOKUP('Revisión Simce'!D10,'Revisión Simce'!$BH$13:$CQ$46,30,TRUE)</f>
        <v>1</v>
      </c>
      <c r="E211" s="45">
        <f>HLOOKUP('Revisión Simce'!E10,'Revisión Simce'!$BH$13:$CQ$46,30,TRUE)</f>
        <v>0</v>
      </c>
      <c r="F211" s="45">
        <f>HLOOKUP('Revisión Simce'!F10,'Revisión Simce'!$BH$13:$CQ$46,30,TRUE)</f>
        <v>1</v>
      </c>
      <c r="G211" s="45">
        <f>HLOOKUP('Revisión Simce'!G10,'Revisión Simce'!$BH$13:$CQ$46,30,TRUE)</f>
        <v>1</v>
      </c>
      <c r="H211" s="45">
        <f>HLOOKUP('Revisión Simce'!H10,'Revisión Simce'!$BH$13:$CQ$46,30,TRUE)</f>
        <v>0</v>
      </c>
      <c r="I211" s="45">
        <f>HLOOKUP('Revisión Simce'!I10,'Revisión Simce'!$BH$13:$CQ$46,30,TRUE)</f>
        <v>1</v>
      </c>
      <c r="J211" s="45" t="e">
        <f>HLOOKUP('Revisión Simce'!J10,'Revisión Simce'!$BH$13:$CQ$46,30,TRUE)</f>
        <v>#N/A</v>
      </c>
      <c r="K211" s="45" t="e">
        <f>HLOOKUP('Revisión Simce'!K10,'Revisión Simce'!$BH$13:$CQ$46,30,TRUE)</f>
        <v>#N/A</v>
      </c>
      <c r="L211" s="45" t="e">
        <f>HLOOKUP('Revisión Simce'!L10,'Revisión Simce'!$BH$13:$CQ$46,30,TRUE)</f>
        <v>#N/A</v>
      </c>
      <c r="M211" s="45" t="e">
        <f>HLOOKUP('Revisión Simce'!M10,'Revisión Simce'!$BH$13:$CQ$46,30,TRUE)</f>
        <v>#N/A</v>
      </c>
      <c r="N211" s="45" t="e">
        <f>HLOOKUP('Revisión Simce'!N10,'Revisión Simce'!$BH$13:$CQ$46,30,TRUE)</f>
        <v>#N/A</v>
      </c>
      <c r="O211" s="45" t="e">
        <f>HLOOKUP('Revisión Simce'!O10,'Revisión Simce'!$BH$13:$CQ$46,30,TRUE)</f>
        <v>#N/A</v>
      </c>
      <c r="P211" s="45" t="e">
        <f>HLOOKUP('Revisión Simce'!P10,'Revisión Simce'!$BH$13:$CQ$46,30,TRUE)</f>
        <v>#N/A</v>
      </c>
      <c r="Q211" s="45" t="e">
        <f>HLOOKUP('Revisión Simce'!Q10,'Revisión Simce'!$BH$13:$CQ$46,30,TRUE)</f>
        <v>#N/A</v>
      </c>
      <c r="R211" s="45" t="e">
        <f>HLOOKUP('Revisión Simce'!R10,'Revisión Simce'!$BH$13:$CQ$46,30,TRUE)</f>
        <v>#N/A</v>
      </c>
      <c r="S211" s="45" t="e">
        <f>HLOOKUP('Revisión Simce'!S10,'Revisión Simce'!$BH$13:$CQ$46,30,TRUE)</f>
        <v>#N/A</v>
      </c>
      <c r="T211" s="45" t="e">
        <f>HLOOKUP('Revisión Simce'!T10,'Revisión Simce'!$BH$13:$CQ$46,30,TRUE)</f>
        <v>#N/A</v>
      </c>
      <c r="U211" s="45" t="e">
        <f>HLOOKUP('Revisión Simce'!U10,'Revisión Simce'!$BH$13:$CQ$46,30,TRUE)</f>
        <v>#N/A</v>
      </c>
      <c r="V211" s="45" t="e">
        <f>HLOOKUP('Revisión Simce'!V10,'Revisión Simce'!$BH$13:$CQ$46,30,TRUE)</f>
        <v>#N/A</v>
      </c>
      <c r="W211" s="45" t="e">
        <f>HLOOKUP('Revisión Simce'!W10,'Revisión Simce'!$BH$13:$CQ$46,30,TRUE)</f>
        <v>#N/A</v>
      </c>
      <c r="X211" s="45" t="e">
        <f>HLOOKUP('Revisión Simce'!X10,'Revisión Simce'!$BH$13:$CQ$46,30,TRUE)</f>
        <v>#N/A</v>
      </c>
      <c r="Y211" s="45" t="e">
        <f>HLOOKUP('Revisión Simce'!Y10,'Revisión Simce'!$BH$13:$CQ$46,30,TRUE)</f>
        <v>#N/A</v>
      </c>
      <c r="Z211" s="45"/>
      <c r="AA211" s="45"/>
      <c r="AB211" s="45"/>
      <c r="AC211" s="49">
        <f>COUNT(C211:Z211)</f>
        <v>7</v>
      </c>
      <c r="AD211" s="49"/>
      <c r="AE211" s="49"/>
      <c r="AF211" s="49"/>
      <c r="AG211" s="49">
        <f t="shared" si="5"/>
        <v>3</v>
      </c>
      <c r="AH211" s="49"/>
      <c r="AI211" s="49"/>
      <c r="AJ211" s="49"/>
      <c r="AK211" s="49">
        <f t="shared" si="4"/>
        <v>4</v>
      </c>
    </row>
    <row r="212" spans="1:37" ht="15">
      <c r="A212" s="45"/>
      <c r="B212" s="101" t="s">
        <v>58</v>
      </c>
      <c r="C212" s="45">
        <f>HLOOKUP('Revisión Simce'!C11,'Revisión Simce'!$BH$13:$CQ$46,30,TRUE)</f>
        <v>0</v>
      </c>
      <c r="D212" s="45">
        <f>HLOOKUP('Revisión Simce'!D11,'Revisión Simce'!$BH$13:$CQ$46,30,TRUE)</f>
        <v>0</v>
      </c>
      <c r="E212" s="45">
        <f>HLOOKUP('Revisión Simce'!E11,'Revisión Simce'!$BH$13:$CQ$46,30,TRUE)</f>
        <v>1</v>
      </c>
      <c r="F212" s="45">
        <f>HLOOKUP('Revisión Simce'!F11,'Revisión Simce'!$BH$13:$CQ$46,30,TRUE)</f>
        <v>1</v>
      </c>
      <c r="G212" s="45">
        <f>HLOOKUP('Revisión Simce'!G11,'Revisión Simce'!$BH$13:$CQ$46,30,TRUE)</f>
        <v>1</v>
      </c>
      <c r="H212" s="45">
        <f>HLOOKUP('Revisión Simce'!H11,'Revisión Simce'!$BH$13:$CQ$46,30,TRUE)</f>
        <v>1</v>
      </c>
      <c r="I212" s="45">
        <f>HLOOKUP('Revisión Simce'!I11,'Revisión Simce'!$BH$13:$CQ$46,30,TRUE)</f>
        <v>0</v>
      </c>
      <c r="J212" s="45">
        <f>HLOOKUP('Revisión Simce'!J11,'Revisión Simce'!$BH$13:$CQ$46,30,TRUE)</f>
        <v>1</v>
      </c>
      <c r="K212" s="45">
        <f>HLOOKUP('Revisión Simce'!K11,'Revisión Simce'!$BH$13:$CQ$46,30,TRUE)</f>
        <v>1</v>
      </c>
      <c r="L212" s="45" t="e">
        <f>HLOOKUP('Revisión Simce'!L11,'Revisión Simce'!$BH$13:$CQ$46,30,TRUE)</f>
        <v>#N/A</v>
      </c>
      <c r="M212" s="45" t="e">
        <f>HLOOKUP('Revisión Simce'!M11,'Revisión Simce'!$BH$13:$CQ$46,30,TRUE)</f>
        <v>#N/A</v>
      </c>
      <c r="N212" s="45" t="e">
        <f>HLOOKUP('Revisión Simce'!N11,'Revisión Simce'!$BH$13:$CQ$46,30,TRUE)</f>
        <v>#N/A</v>
      </c>
      <c r="O212" s="45" t="e">
        <f>HLOOKUP('Revisión Simce'!O11,'Revisión Simce'!$BH$13:$CQ$46,30,TRUE)</f>
        <v>#N/A</v>
      </c>
      <c r="P212" s="45" t="e">
        <f>HLOOKUP('Revisión Simce'!P11,'Revisión Simce'!$BH$13:$CQ$46,30,TRUE)</f>
        <v>#N/A</v>
      </c>
      <c r="Q212" s="45" t="e">
        <f>HLOOKUP('Revisión Simce'!Q11,'Revisión Simce'!$BH$13:$CQ$46,30,TRUE)</f>
        <v>#N/A</v>
      </c>
      <c r="R212" s="45" t="e">
        <f>HLOOKUP('Revisión Simce'!R11,'Revisión Simce'!$BH$13:$CQ$46,30,TRUE)</f>
        <v>#N/A</v>
      </c>
      <c r="S212" s="45" t="e">
        <f>HLOOKUP('Revisión Simce'!S11,'Revisión Simce'!$BH$13:$CQ$46,30,TRUE)</f>
        <v>#N/A</v>
      </c>
      <c r="T212" s="45" t="e">
        <f>HLOOKUP('Revisión Simce'!T11,'Revisión Simce'!$BH$13:$CQ$46,30,TRUE)</f>
        <v>#N/A</v>
      </c>
      <c r="U212" s="45" t="e">
        <f>HLOOKUP('Revisión Simce'!U11,'Revisión Simce'!$BH$13:$CQ$46,30,TRUE)</f>
        <v>#N/A</v>
      </c>
      <c r="V212" s="45" t="e">
        <f>HLOOKUP('Revisión Simce'!V11,'Revisión Simce'!$BH$13:$CQ$46,30,TRUE)</f>
        <v>#N/A</v>
      </c>
      <c r="W212" s="45" t="e">
        <f>HLOOKUP('Revisión Simce'!W11,'Revisión Simce'!$BH$13:$CQ$46,30,TRUE)</f>
        <v>#N/A</v>
      </c>
      <c r="X212" s="45" t="e">
        <f>HLOOKUP('Revisión Simce'!X11,'Revisión Simce'!$BH$13:$CQ$46,30,TRUE)</f>
        <v>#N/A</v>
      </c>
      <c r="Y212" s="45" t="e">
        <f>HLOOKUP('Revisión Simce'!Y11,'Revisión Simce'!$BH$13:$CQ$46,30,TRUE)</f>
        <v>#N/A</v>
      </c>
      <c r="Z212" s="45"/>
      <c r="AA212" s="45"/>
      <c r="AB212" s="45"/>
      <c r="AC212" s="49">
        <f>COUNT(C212:Z212)</f>
        <v>9</v>
      </c>
      <c r="AD212" s="49"/>
      <c r="AE212" s="49"/>
      <c r="AF212" s="49"/>
      <c r="AG212" s="49">
        <f t="shared" si="5"/>
        <v>3</v>
      </c>
      <c r="AH212" s="49"/>
      <c r="AI212" s="49"/>
      <c r="AJ212" s="49"/>
      <c r="AK212" s="49">
        <f t="shared" si="4"/>
        <v>6</v>
      </c>
    </row>
    <row r="213" spans="1:37" ht="15">
      <c r="A213" s="45"/>
      <c r="B213" s="101"/>
      <c r="C213" s="45">
        <f>HLOOKUP('Revisión Simce'!C12,'Revisión Simce'!$BH$13:$CQ$46,30,TRUE)</f>
        <v>1</v>
      </c>
      <c r="D213" s="45">
        <f>HLOOKUP('Revisión Simce'!D12,'Revisión Simce'!$BH$13:$CQ$46,30,TRUE)</f>
        <v>0</v>
      </c>
      <c r="E213" s="45">
        <f>HLOOKUP('Revisión Simce'!E12,'Revisión Simce'!$BH$13:$CQ$46,30,TRUE)</f>
        <v>0</v>
      </c>
      <c r="F213" s="45">
        <f>HLOOKUP('Revisión Simce'!F12,'Revisión Simce'!$BH$13:$CQ$46,30,TRUE)</f>
        <v>0</v>
      </c>
      <c r="G213" s="45">
        <f>HLOOKUP('Revisión Simce'!G12,'Revisión Simce'!$BH$13:$CQ$46,30,TRUE)</f>
        <v>0</v>
      </c>
      <c r="H213" s="45" t="e">
        <f>HLOOKUP('Revisión Simce'!H12,'Revisión Simce'!$BH$13:$CQ$46,30,TRUE)</f>
        <v>#N/A</v>
      </c>
      <c r="I213" s="45" t="e">
        <f>HLOOKUP('Revisión Simce'!I12,'Revisión Simce'!$BH$13:$CQ$46,30,TRUE)</f>
        <v>#N/A</v>
      </c>
      <c r="J213" s="45" t="e">
        <f>HLOOKUP('Revisión Simce'!J12,'Revisión Simce'!$BH$13:$CQ$46,30,TRUE)</f>
        <v>#N/A</v>
      </c>
      <c r="K213" s="45" t="e">
        <f>HLOOKUP('Revisión Simce'!K12,'Revisión Simce'!$BH$13:$CQ$46,30,TRUE)</f>
        <v>#N/A</v>
      </c>
      <c r="L213" s="45" t="e">
        <f>HLOOKUP('Revisión Simce'!L12,'Revisión Simce'!$BH$13:$CQ$46,30,TRUE)</f>
        <v>#N/A</v>
      </c>
      <c r="M213" s="45" t="e">
        <f>HLOOKUP('Revisión Simce'!M12,'Revisión Simce'!$BH$13:$CQ$46,30,TRUE)</f>
        <v>#N/A</v>
      </c>
      <c r="N213" s="45" t="e">
        <f>HLOOKUP('Revisión Simce'!N12,'Revisión Simce'!$BH$13:$CQ$46,30,TRUE)</f>
        <v>#N/A</v>
      </c>
      <c r="O213" s="45" t="e">
        <f>HLOOKUP('Revisión Simce'!O12,'Revisión Simce'!$BH$13:$CQ$46,30,TRUE)</f>
        <v>#N/A</v>
      </c>
      <c r="P213" s="45" t="e">
        <f>HLOOKUP('Revisión Simce'!P12,'Revisión Simce'!$BH$13:$CQ$46,30,TRUE)</f>
        <v>#N/A</v>
      </c>
      <c r="Q213" s="45" t="e">
        <f>HLOOKUP('Revisión Simce'!Q12,'Revisión Simce'!$BH$13:$CQ$46,30,TRUE)</f>
        <v>#N/A</v>
      </c>
      <c r="R213" s="45" t="e">
        <f>HLOOKUP('Revisión Simce'!R12,'Revisión Simce'!$BH$13:$CQ$46,30,TRUE)</f>
        <v>#N/A</v>
      </c>
      <c r="S213" s="45" t="e">
        <f>HLOOKUP('Revisión Simce'!S12,'Revisión Simce'!$BH$13:$CQ$46,30,TRUE)</f>
        <v>#N/A</v>
      </c>
      <c r="T213" s="45" t="e">
        <f>HLOOKUP('Revisión Simce'!T12,'Revisión Simce'!$BH$13:$CQ$46,30,TRUE)</f>
        <v>#N/A</v>
      </c>
      <c r="U213" s="45" t="e">
        <f>HLOOKUP('Revisión Simce'!U12,'Revisión Simce'!$BH$13:$CQ$46,30,TRUE)</f>
        <v>#N/A</v>
      </c>
      <c r="V213" s="45" t="e">
        <f>HLOOKUP('Revisión Simce'!V12,'Revisión Simce'!$BH$13:$CQ$46,30,TRUE)</f>
        <v>#N/A</v>
      </c>
      <c r="W213" s="45" t="e">
        <f>HLOOKUP('Revisión Simce'!W12,'Revisión Simce'!$BH$13:$CQ$46,30,TRUE)</f>
        <v>#N/A</v>
      </c>
      <c r="X213" s="45" t="e">
        <f>HLOOKUP('Revisión Simce'!X12,'Revisión Simce'!$BH$13:$CQ$46,30,TRUE)</f>
        <v>#N/A</v>
      </c>
      <c r="Y213" s="45" t="e">
        <f>HLOOKUP('Revisión Simce'!Y12,'Revisión Simce'!$BH$13:$CQ$46,30,TRUE)</f>
        <v>#N/A</v>
      </c>
      <c r="Z213" s="45"/>
      <c r="AA213" s="45"/>
      <c r="AB213" s="45"/>
      <c r="AC213" s="49">
        <f>COUNT(C213:Z213)</f>
        <v>5</v>
      </c>
      <c r="AD213" s="49"/>
      <c r="AE213" s="49"/>
      <c r="AF213" s="49"/>
      <c r="AG213" s="49">
        <f>COUNTIF(C213:Y213,"=0")</f>
        <v>4</v>
      </c>
      <c r="AH213" s="49"/>
      <c r="AI213" s="49"/>
      <c r="AJ213" s="49"/>
      <c r="AK213" s="49">
        <f>AC213-AG213</f>
        <v>1</v>
      </c>
    </row>
    <row r="214" spans="1:37" ht="15.75" thickBot="1">
      <c r="A214" s="89"/>
      <c r="B214" s="99" t="s">
        <v>59</v>
      </c>
      <c r="C214" s="100"/>
      <c r="D214" s="100"/>
      <c r="E214" s="100"/>
      <c r="F214" s="100"/>
      <c r="G214" s="100"/>
      <c r="H214" s="100"/>
      <c r="I214" s="100"/>
      <c r="J214" s="100"/>
      <c r="K214" s="100"/>
      <c r="L214" s="100"/>
      <c r="M214" s="100"/>
      <c r="N214" s="100"/>
      <c r="O214" s="100"/>
      <c r="P214" s="100"/>
      <c r="Q214" s="100"/>
      <c r="R214" s="100"/>
      <c r="S214" s="100"/>
      <c r="T214" s="100"/>
      <c r="U214" s="100"/>
      <c r="V214" s="100"/>
      <c r="W214" s="100"/>
      <c r="X214" s="100"/>
      <c r="Y214" s="100"/>
      <c r="Z214" s="100"/>
      <c r="AA214" s="100"/>
      <c r="AB214" s="100"/>
      <c r="AC214" s="100">
        <f>SUM(AC209:AC212)</f>
        <v>25</v>
      </c>
      <c r="AD214" s="100">
        <f>SUM(AD209:AD212)</f>
        <v>0</v>
      </c>
      <c r="AE214" s="100">
        <f>SUM(AE209:AE212)</f>
        <v>0</v>
      </c>
      <c r="AF214" s="100">
        <f>SUM(AF209:AF212)</f>
        <v>0</v>
      </c>
      <c r="AG214" s="100">
        <f>SUM(AG209:AG212)</f>
        <v>7</v>
      </c>
      <c r="AH214" s="100"/>
      <c r="AI214" s="100"/>
      <c r="AJ214" s="100"/>
      <c r="AK214" s="100">
        <f>SUM(AK209:AK212)</f>
        <v>18</v>
      </c>
    </row>
    <row r="215" spans="1:38" ht="15">
      <c r="A215" s="15"/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  <c r="AA215" s="15"/>
      <c r="AB215" s="15"/>
      <c r="AC215" s="106">
        <f>COUNT(D215:Z215)</f>
        <v>0</v>
      </c>
      <c r="AD215" s="106"/>
      <c r="AE215" s="106"/>
      <c r="AF215" s="106"/>
      <c r="AG215" s="106">
        <f t="shared" si="5"/>
        <v>0</v>
      </c>
      <c r="AH215" s="106"/>
      <c r="AI215" s="106"/>
      <c r="AJ215" s="106"/>
      <c r="AK215" s="106">
        <f t="shared" si="4"/>
        <v>0</v>
      </c>
      <c r="AL215">
        <v>29</v>
      </c>
    </row>
    <row r="216" spans="1:37" ht="15">
      <c r="A216" s="15">
        <f>AN39</f>
        <v>0</v>
      </c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  <c r="AA216" s="15"/>
      <c r="AB216" s="15"/>
      <c r="AC216" s="106">
        <f>COUNT(D216:Z216)</f>
        <v>0</v>
      </c>
      <c r="AD216" s="106"/>
      <c r="AE216" s="106"/>
      <c r="AF216" s="106"/>
      <c r="AG216" s="106">
        <f t="shared" si="5"/>
        <v>0</v>
      </c>
      <c r="AH216" s="106"/>
      <c r="AI216" s="106"/>
      <c r="AJ216" s="106"/>
      <c r="AK216" s="106">
        <f t="shared" si="4"/>
        <v>0</v>
      </c>
    </row>
    <row r="217" spans="1:37" ht="15">
      <c r="A217" s="15"/>
      <c r="B217" s="85" t="s">
        <v>55</v>
      </c>
      <c r="C217" s="15">
        <f>HLOOKUP('Revisión Simce'!C8,'Revisión Simce'!$BH$13:$CQ$46,31,TRUE)</f>
        <v>1</v>
      </c>
      <c r="D217" s="15">
        <f>HLOOKUP('Revisión Simce'!D8,'Revisión Simce'!$BH$13:$CQ$46,31,TRUE)</f>
        <v>1</v>
      </c>
      <c r="E217" s="15">
        <f>HLOOKUP('Revisión Simce'!E8,'Revisión Simce'!$BH$13:$CQ$46,31,TRUE)</f>
        <v>1</v>
      </c>
      <c r="F217" s="15" t="e">
        <f>HLOOKUP('Revisión Simce'!F8,'Revisión Simce'!$BH$13:$CQ$46,31,TRUE)</f>
        <v>#N/A</v>
      </c>
      <c r="G217" s="15" t="e">
        <f>HLOOKUP('Revisión Simce'!G8,'Revisión Simce'!$BH$13:$CQ$46,31,TRUE)</f>
        <v>#N/A</v>
      </c>
      <c r="H217" s="15" t="e">
        <f>HLOOKUP('Revisión Simce'!H8,'Revisión Simce'!$BH$13:$CQ$46,31,TRUE)</f>
        <v>#N/A</v>
      </c>
      <c r="I217" s="15" t="e">
        <f>HLOOKUP('Revisión Simce'!I8,'Revisión Simce'!$BH$13:$CQ$46,31,TRUE)</f>
        <v>#N/A</v>
      </c>
      <c r="J217" s="15" t="e">
        <f>HLOOKUP('Revisión Simce'!J8,'Revisión Simce'!$BH$13:$CQ$46,31,TRUE)</f>
        <v>#N/A</v>
      </c>
      <c r="K217" s="15" t="e">
        <f>HLOOKUP('Revisión Simce'!K8,'Revisión Simce'!$BH$13:$CQ$46,31,TRUE)</f>
        <v>#N/A</v>
      </c>
      <c r="L217" s="15" t="e">
        <f>HLOOKUP('Revisión Simce'!L8,'Revisión Simce'!$BH$13:$CQ$46,31,TRUE)</f>
        <v>#N/A</v>
      </c>
      <c r="M217" s="15" t="e">
        <f>HLOOKUP('Revisión Simce'!M8,'Revisión Simce'!$BH$13:$CQ$46,31,TRUE)</f>
        <v>#N/A</v>
      </c>
      <c r="N217" s="15" t="e">
        <f>HLOOKUP('Revisión Simce'!N8,'Revisión Simce'!$BH$13:$CQ$46,31,TRUE)</f>
        <v>#N/A</v>
      </c>
      <c r="O217" s="15" t="e">
        <f>HLOOKUP('Revisión Simce'!O8,'Revisión Simce'!$BH$13:$CQ$46,31,TRUE)</f>
        <v>#N/A</v>
      </c>
      <c r="P217" s="15" t="e">
        <f>HLOOKUP('Revisión Simce'!P8,'Revisión Simce'!$BH$13:$CQ$46,31,TRUE)</f>
        <v>#N/A</v>
      </c>
      <c r="Q217" s="15" t="e">
        <f>HLOOKUP('Revisión Simce'!Q8,'Revisión Simce'!$BH$13:$CQ$46,31,TRUE)</f>
        <v>#N/A</v>
      </c>
      <c r="R217" s="15" t="e">
        <f>HLOOKUP('Revisión Simce'!R8,'Revisión Simce'!$BH$13:$CQ$46,31,TRUE)</f>
        <v>#N/A</v>
      </c>
      <c r="S217" s="15" t="e">
        <f>HLOOKUP('Revisión Simce'!S8,'Revisión Simce'!$BH$13:$CQ$46,31,TRUE)</f>
        <v>#N/A</v>
      </c>
      <c r="T217" s="15" t="e">
        <f>HLOOKUP('Revisión Simce'!T8,'Revisión Simce'!$BH$13:$CQ$46,31,TRUE)</f>
        <v>#N/A</v>
      </c>
      <c r="U217" s="15" t="e">
        <f>HLOOKUP('Revisión Simce'!U8,'Revisión Simce'!$BH$13:$CQ$46,31,TRUE)</f>
        <v>#N/A</v>
      </c>
      <c r="V217" s="15" t="e">
        <f>HLOOKUP('Revisión Simce'!V8,'Revisión Simce'!$BH$13:$CQ$46,31,TRUE)</f>
        <v>#N/A</v>
      </c>
      <c r="W217" s="15" t="e">
        <f>HLOOKUP('Revisión Simce'!W8,'Revisión Simce'!$BH$13:$CQ$46,31,TRUE)</f>
        <v>#N/A</v>
      </c>
      <c r="X217" s="15" t="e">
        <f>HLOOKUP('Revisión Simce'!X8,'Revisión Simce'!$BH$13:$CQ$46,31,TRUE)</f>
        <v>#N/A</v>
      </c>
      <c r="Y217" s="15" t="e">
        <f>HLOOKUP('Revisión Simce'!Y8,'Revisión Simce'!$BH$13:$CQ$46,31,TRUE)</f>
        <v>#N/A</v>
      </c>
      <c r="Z217" s="15"/>
      <c r="AA217" s="15"/>
      <c r="AB217" s="15"/>
      <c r="AC217" s="106">
        <f>COUNT(C217:Z217)</f>
        <v>3</v>
      </c>
      <c r="AD217" s="106"/>
      <c r="AE217" s="106"/>
      <c r="AF217" s="106"/>
      <c r="AG217" s="106">
        <f t="shared" si="5"/>
        <v>0</v>
      </c>
      <c r="AH217" s="106"/>
      <c r="AI217" s="106"/>
      <c r="AJ217" s="106"/>
      <c r="AK217" s="106">
        <f t="shared" si="4"/>
        <v>3</v>
      </c>
    </row>
    <row r="218" spans="1:37" ht="15">
      <c r="A218" s="15"/>
      <c r="B218" s="85" t="s">
        <v>56</v>
      </c>
      <c r="C218" s="15">
        <f>HLOOKUP('Revisión Simce'!C9,'Revisión Simce'!$BH$13:$CQ$46,31,TRUE)</f>
        <v>0</v>
      </c>
      <c r="D218" s="15">
        <f>HLOOKUP('Revisión Simce'!D9,'Revisión Simce'!$BH$13:$CQ$46,31,TRUE)</f>
        <v>0</v>
      </c>
      <c r="E218" s="15">
        <f>HLOOKUP('Revisión Simce'!E9,'Revisión Simce'!$BH$13:$CQ$46,31,TRUE)</f>
        <v>0</v>
      </c>
      <c r="F218" s="15">
        <f>HLOOKUP('Revisión Simce'!F9,'Revisión Simce'!$BH$13:$CQ$46,31,TRUE)</f>
        <v>0</v>
      </c>
      <c r="G218" s="15">
        <f>HLOOKUP('Revisión Simce'!G9,'Revisión Simce'!$BH$13:$CQ$46,31,TRUE)</f>
        <v>1</v>
      </c>
      <c r="H218" s="15">
        <f>HLOOKUP('Revisión Simce'!H9,'Revisión Simce'!$BH$13:$CQ$46,31,TRUE)</f>
        <v>1</v>
      </c>
      <c r="I218" s="15" t="e">
        <f>HLOOKUP('Revisión Simce'!I9,'Revisión Simce'!$BH$13:$CQ$46,31,TRUE)</f>
        <v>#N/A</v>
      </c>
      <c r="J218" s="15" t="e">
        <f>HLOOKUP('Revisión Simce'!J9,'Revisión Simce'!$BH$13:$CQ$46,31,TRUE)</f>
        <v>#N/A</v>
      </c>
      <c r="K218" s="15" t="e">
        <f>HLOOKUP('Revisión Simce'!K9,'Revisión Simce'!$BH$13:$CQ$46,31,TRUE)</f>
        <v>#N/A</v>
      </c>
      <c r="L218" s="15" t="e">
        <f>HLOOKUP('Revisión Simce'!L9,'Revisión Simce'!$BH$13:$CQ$46,31,TRUE)</f>
        <v>#N/A</v>
      </c>
      <c r="M218" s="15" t="e">
        <f>HLOOKUP('Revisión Simce'!M9,'Revisión Simce'!$BH$13:$CQ$46,31,TRUE)</f>
        <v>#N/A</v>
      </c>
      <c r="N218" s="15" t="e">
        <f>HLOOKUP('Revisión Simce'!N9,'Revisión Simce'!$BH$13:$CQ$46,31,TRUE)</f>
        <v>#N/A</v>
      </c>
      <c r="O218" s="15" t="e">
        <f>HLOOKUP('Revisión Simce'!O9,'Revisión Simce'!$BH$13:$CQ$46,31,TRUE)</f>
        <v>#N/A</v>
      </c>
      <c r="P218" s="15" t="e">
        <f>HLOOKUP('Revisión Simce'!P9,'Revisión Simce'!$BH$13:$CQ$46,31,TRUE)</f>
        <v>#N/A</v>
      </c>
      <c r="Q218" s="15" t="e">
        <f>HLOOKUP('Revisión Simce'!Q9,'Revisión Simce'!$BH$13:$CQ$46,31,TRUE)</f>
        <v>#N/A</v>
      </c>
      <c r="R218" s="15" t="e">
        <f>HLOOKUP('Revisión Simce'!R9,'Revisión Simce'!$BH$13:$CQ$46,31,TRUE)</f>
        <v>#N/A</v>
      </c>
      <c r="S218" s="15" t="e">
        <f>HLOOKUP('Revisión Simce'!S9,'Revisión Simce'!$BH$13:$CQ$46,31,TRUE)</f>
        <v>#N/A</v>
      </c>
      <c r="T218" s="15" t="e">
        <f>HLOOKUP('Revisión Simce'!T9,'Revisión Simce'!$BH$13:$CQ$46,31,TRUE)</f>
        <v>#N/A</v>
      </c>
      <c r="U218" s="15" t="e">
        <f>HLOOKUP('Revisión Simce'!U9,'Revisión Simce'!$BH$13:$CQ$46,31,TRUE)</f>
        <v>#N/A</v>
      </c>
      <c r="V218" s="15" t="e">
        <f>HLOOKUP('Revisión Simce'!V9,'Revisión Simce'!$BH$13:$CQ$46,31,TRUE)</f>
        <v>#N/A</v>
      </c>
      <c r="W218" s="15" t="e">
        <f>HLOOKUP('Revisión Simce'!W9,'Revisión Simce'!$BH$13:$CQ$46,31,TRUE)</f>
        <v>#N/A</v>
      </c>
      <c r="X218" s="15" t="e">
        <f>HLOOKUP('Revisión Simce'!X9,'Revisión Simce'!$BH$13:$CQ$46,31,TRUE)</f>
        <v>#N/A</v>
      </c>
      <c r="Y218" s="15" t="e">
        <f>HLOOKUP('Revisión Simce'!Y9,'Revisión Simce'!$BH$13:$CQ$46,31,TRUE)</f>
        <v>#N/A</v>
      </c>
      <c r="Z218" s="15"/>
      <c r="AA218" s="15"/>
      <c r="AB218" s="15"/>
      <c r="AC218" s="106">
        <f>COUNT(C218:Z218)</f>
        <v>6</v>
      </c>
      <c r="AD218" s="106"/>
      <c r="AE218" s="106"/>
      <c r="AF218" s="106"/>
      <c r="AG218" s="106">
        <f t="shared" si="5"/>
        <v>4</v>
      </c>
      <c r="AH218" s="106"/>
      <c r="AI218" s="106"/>
      <c r="AJ218" s="106"/>
      <c r="AK218" s="106">
        <f t="shared" si="4"/>
        <v>2</v>
      </c>
    </row>
    <row r="219" spans="1:37" ht="15">
      <c r="A219" s="15"/>
      <c r="B219" s="85" t="s">
        <v>57</v>
      </c>
      <c r="C219" s="15">
        <f>HLOOKUP('Revisión Simce'!C10,'Revisión Simce'!$BH$13:$CQ$46,31,TRUE)</f>
        <v>0</v>
      </c>
      <c r="D219" s="15">
        <f>HLOOKUP('Revisión Simce'!D10,'Revisión Simce'!$BH$13:$CQ$46,31,TRUE)</f>
        <v>1</v>
      </c>
      <c r="E219" s="15">
        <f>HLOOKUP('Revisión Simce'!E10,'Revisión Simce'!$BH$13:$CQ$46,31,TRUE)</f>
        <v>0</v>
      </c>
      <c r="F219" s="15">
        <f>HLOOKUP('Revisión Simce'!F10,'Revisión Simce'!$BH$13:$CQ$46,31,TRUE)</f>
        <v>0</v>
      </c>
      <c r="G219" s="15">
        <f>HLOOKUP('Revisión Simce'!G10,'Revisión Simce'!$BH$13:$CQ$46,31,TRUE)</f>
        <v>1</v>
      </c>
      <c r="H219" s="15">
        <f>HLOOKUP('Revisión Simce'!H10,'Revisión Simce'!$BH$13:$CQ$46,31,TRUE)</f>
        <v>0</v>
      </c>
      <c r="I219" s="15">
        <f>HLOOKUP('Revisión Simce'!I10,'Revisión Simce'!$BH$13:$CQ$46,31,TRUE)</f>
        <v>1</v>
      </c>
      <c r="J219" s="15" t="e">
        <f>HLOOKUP('Revisión Simce'!J10,'Revisión Simce'!$BH$13:$CQ$46,31,TRUE)</f>
        <v>#N/A</v>
      </c>
      <c r="K219" s="15" t="e">
        <f>HLOOKUP('Revisión Simce'!K10,'Revisión Simce'!$BH$13:$CQ$46,31,TRUE)</f>
        <v>#N/A</v>
      </c>
      <c r="L219" s="15" t="e">
        <f>HLOOKUP('Revisión Simce'!L10,'Revisión Simce'!$BH$13:$CQ$46,31,TRUE)</f>
        <v>#N/A</v>
      </c>
      <c r="M219" s="15" t="e">
        <f>HLOOKUP('Revisión Simce'!M10,'Revisión Simce'!$BH$13:$CQ$46,31,TRUE)</f>
        <v>#N/A</v>
      </c>
      <c r="N219" s="15" t="e">
        <f>HLOOKUP('Revisión Simce'!N10,'Revisión Simce'!$BH$13:$CQ$46,31,TRUE)</f>
        <v>#N/A</v>
      </c>
      <c r="O219" s="15" t="e">
        <f>HLOOKUP('Revisión Simce'!O10,'Revisión Simce'!$BH$13:$CQ$46,31,TRUE)</f>
        <v>#N/A</v>
      </c>
      <c r="P219" s="15" t="e">
        <f>HLOOKUP('Revisión Simce'!P10,'Revisión Simce'!$BH$13:$CQ$46,31,TRUE)</f>
        <v>#N/A</v>
      </c>
      <c r="Q219" s="15" t="e">
        <f>HLOOKUP('Revisión Simce'!Q10,'Revisión Simce'!$BH$13:$CQ$46,31,TRUE)</f>
        <v>#N/A</v>
      </c>
      <c r="R219" s="15" t="e">
        <f>HLOOKUP('Revisión Simce'!R10,'Revisión Simce'!$BH$13:$CQ$46,31,TRUE)</f>
        <v>#N/A</v>
      </c>
      <c r="S219" s="15" t="e">
        <f>HLOOKUP('Revisión Simce'!S10,'Revisión Simce'!$BH$13:$CQ$46,31,TRUE)</f>
        <v>#N/A</v>
      </c>
      <c r="T219" s="15" t="e">
        <f>HLOOKUP('Revisión Simce'!T10,'Revisión Simce'!$BH$13:$CQ$46,31,TRUE)</f>
        <v>#N/A</v>
      </c>
      <c r="U219" s="15" t="e">
        <f>HLOOKUP('Revisión Simce'!U10,'Revisión Simce'!$BH$13:$CQ$46,31,TRUE)</f>
        <v>#N/A</v>
      </c>
      <c r="V219" s="15" t="e">
        <f>HLOOKUP('Revisión Simce'!V10,'Revisión Simce'!$BH$13:$CQ$46,31,TRUE)</f>
        <v>#N/A</v>
      </c>
      <c r="W219" s="15" t="e">
        <f>HLOOKUP('Revisión Simce'!W10,'Revisión Simce'!$BH$13:$CQ$46,31,TRUE)</f>
        <v>#N/A</v>
      </c>
      <c r="X219" s="15" t="e">
        <f>HLOOKUP('Revisión Simce'!X10,'Revisión Simce'!$BH$13:$CQ$46,31,TRUE)</f>
        <v>#N/A</v>
      </c>
      <c r="Y219" s="15" t="e">
        <f>HLOOKUP('Revisión Simce'!Y10,'Revisión Simce'!$BH$13:$CQ$46,31,TRUE)</f>
        <v>#N/A</v>
      </c>
      <c r="Z219" s="15"/>
      <c r="AA219" s="15"/>
      <c r="AB219" s="15"/>
      <c r="AC219" s="106">
        <f>COUNT(C219:Z219)</f>
        <v>7</v>
      </c>
      <c r="AD219" s="106"/>
      <c r="AE219" s="106"/>
      <c r="AF219" s="106"/>
      <c r="AG219" s="106">
        <f t="shared" si="5"/>
        <v>4</v>
      </c>
      <c r="AH219" s="106"/>
      <c r="AI219" s="106"/>
      <c r="AJ219" s="106"/>
      <c r="AK219" s="106">
        <f t="shared" si="4"/>
        <v>3</v>
      </c>
    </row>
    <row r="220" spans="1:37" ht="15.75" thickBot="1">
      <c r="A220" s="15"/>
      <c r="B220" s="85" t="s">
        <v>58</v>
      </c>
      <c r="C220" s="15">
        <f>HLOOKUP('Revisión Simce'!C11,'Revisión Simce'!$BH$13:$CQ$46,31,TRUE)</f>
        <v>0</v>
      </c>
      <c r="D220" s="15">
        <f>HLOOKUP('Revisión Simce'!D11,'Revisión Simce'!$BH$13:$CQ$46,31,TRUE)</f>
        <v>0</v>
      </c>
      <c r="E220" s="15">
        <f>HLOOKUP('Revisión Simce'!E11,'Revisión Simce'!$BH$13:$CQ$46,31,TRUE)</f>
        <v>0</v>
      </c>
      <c r="F220" s="15">
        <f>HLOOKUP('Revisión Simce'!F11,'Revisión Simce'!$BH$13:$CQ$46,31,TRUE)</f>
        <v>1</v>
      </c>
      <c r="G220" s="15">
        <f>HLOOKUP('Revisión Simce'!G11,'Revisión Simce'!$BH$13:$CQ$46,31,TRUE)</f>
        <v>0</v>
      </c>
      <c r="H220" s="15">
        <f>HLOOKUP('Revisión Simce'!H11,'Revisión Simce'!$BH$13:$CQ$46,31,TRUE)</f>
        <v>1</v>
      </c>
      <c r="I220" s="15">
        <f>HLOOKUP('Revisión Simce'!I11,'Revisión Simce'!$BH$13:$CQ$46,31,TRUE)</f>
        <v>0</v>
      </c>
      <c r="J220" s="15">
        <f>HLOOKUP('Revisión Simce'!J11,'Revisión Simce'!$BH$13:$CQ$46,31,TRUE)</f>
        <v>1</v>
      </c>
      <c r="K220" s="15">
        <f>HLOOKUP('Revisión Simce'!K11,'Revisión Simce'!$BH$13:$CQ$46,31,TRUE)</f>
        <v>1</v>
      </c>
      <c r="L220" s="15" t="e">
        <f>HLOOKUP('Revisión Simce'!L11,'Revisión Simce'!$BH$13:$CQ$46,31,TRUE)</f>
        <v>#N/A</v>
      </c>
      <c r="M220" s="15" t="e">
        <f>HLOOKUP('Revisión Simce'!M11,'Revisión Simce'!$BH$13:$CQ$46,31,TRUE)</f>
        <v>#N/A</v>
      </c>
      <c r="N220" s="15" t="e">
        <f>HLOOKUP('Revisión Simce'!N11,'Revisión Simce'!$BH$13:$CQ$46,31,TRUE)</f>
        <v>#N/A</v>
      </c>
      <c r="O220" s="15" t="e">
        <f>HLOOKUP('Revisión Simce'!O11,'Revisión Simce'!$BH$13:$CQ$46,31,TRUE)</f>
        <v>#N/A</v>
      </c>
      <c r="P220" s="15" t="e">
        <f>HLOOKUP('Revisión Simce'!P11,'Revisión Simce'!$BH$13:$CQ$46,31,TRUE)</f>
        <v>#N/A</v>
      </c>
      <c r="Q220" s="15" t="e">
        <f>HLOOKUP('Revisión Simce'!Q11,'Revisión Simce'!$BH$13:$CQ$46,31,TRUE)</f>
        <v>#N/A</v>
      </c>
      <c r="R220" s="15" t="e">
        <f>HLOOKUP('Revisión Simce'!R11,'Revisión Simce'!$BH$13:$CQ$46,31,TRUE)</f>
        <v>#N/A</v>
      </c>
      <c r="S220" s="15" t="e">
        <f>HLOOKUP('Revisión Simce'!S11,'Revisión Simce'!$BH$13:$CQ$46,31,TRUE)</f>
        <v>#N/A</v>
      </c>
      <c r="T220" s="15" t="e">
        <f>HLOOKUP('Revisión Simce'!T11,'Revisión Simce'!$BH$13:$CQ$46,31,TRUE)</f>
        <v>#N/A</v>
      </c>
      <c r="U220" s="15" t="e">
        <f>HLOOKUP('Revisión Simce'!U11,'Revisión Simce'!$BH$13:$CQ$46,31,TRUE)</f>
        <v>#N/A</v>
      </c>
      <c r="V220" s="15" t="e">
        <f>HLOOKUP('Revisión Simce'!V11,'Revisión Simce'!$BH$13:$CQ$46,31,TRUE)</f>
        <v>#N/A</v>
      </c>
      <c r="W220" s="15" t="e">
        <f>HLOOKUP('Revisión Simce'!W11,'Revisión Simce'!$BH$13:$CQ$46,31,TRUE)</f>
        <v>#N/A</v>
      </c>
      <c r="X220" s="15" t="e">
        <f>HLOOKUP('Revisión Simce'!X11,'Revisión Simce'!$BH$13:$CQ$46,31,TRUE)</f>
        <v>#N/A</v>
      </c>
      <c r="Y220" s="15" t="e">
        <f>HLOOKUP('Revisión Simce'!Y11,'Revisión Simce'!$BH$13:$CQ$46,31,TRUE)</f>
        <v>#N/A</v>
      </c>
      <c r="Z220" s="15"/>
      <c r="AA220" s="91"/>
      <c r="AB220" s="91"/>
      <c r="AC220" s="106">
        <f>COUNT(C220:Z220)</f>
        <v>9</v>
      </c>
      <c r="AD220" s="108">
        <f aca="true" t="shared" si="6" ref="AD220:AF221">SUM(AD216:AD219)</f>
        <v>0</v>
      </c>
      <c r="AE220" s="108">
        <f t="shared" si="6"/>
        <v>0</v>
      </c>
      <c r="AF220" s="108">
        <f t="shared" si="6"/>
        <v>0</v>
      </c>
      <c r="AG220" s="106">
        <f t="shared" si="5"/>
        <v>5</v>
      </c>
      <c r="AH220" s="106"/>
      <c r="AI220" s="108"/>
      <c r="AJ220" s="108"/>
      <c r="AK220" s="106">
        <f t="shared" si="4"/>
        <v>4</v>
      </c>
    </row>
    <row r="221" spans="1:37" ht="15.75" thickBot="1">
      <c r="A221" s="15"/>
      <c r="B221" s="85"/>
      <c r="C221" s="15">
        <f>HLOOKUP('Revisión Simce'!C12,'Revisión Simce'!$BH$13:$CQ$46,31,TRUE)</f>
        <v>1</v>
      </c>
      <c r="D221" s="15">
        <f>HLOOKUP('Revisión Simce'!D12,'Revisión Simce'!$BH$13:$CQ$46,31,TRUE)</f>
        <v>1</v>
      </c>
      <c r="E221" s="15">
        <f>HLOOKUP('Revisión Simce'!E12,'Revisión Simce'!$BH$13:$CQ$46,31,TRUE)</f>
        <v>1</v>
      </c>
      <c r="F221" s="15">
        <f>HLOOKUP('Revisión Simce'!F12,'Revisión Simce'!$BH$13:$CQ$46,31,TRUE)</f>
        <v>1</v>
      </c>
      <c r="G221" s="15">
        <f>HLOOKUP('Revisión Simce'!G12,'Revisión Simce'!$BH$13:$CQ$46,31,TRUE)</f>
        <v>0</v>
      </c>
      <c r="H221" s="15" t="e">
        <f>HLOOKUP('Revisión Simce'!H12,'Revisión Simce'!$BH$13:$CQ$46,31,TRUE)</f>
        <v>#N/A</v>
      </c>
      <c r="I221" s="15" t="e">
        <f>HLOOKUP('Revisión Simce'!I12,'Revisión Simce'!$BH$13:$CQ$46,31,TRUE)</f>
        <v>#N/A</v>
      </c>
      <c r="J221" s="15" t="e">
        <f>HLOOKUP('Revisión Simce'!J12,'Revisión Simce'!$BH$13:$CQ$46,31,TRUE)</f>
        <v>#N/A</v>
      </c>
      <c r="K221" s="15" t="e">
        <f>HLOOKUP('Revisión Simce'!K12,'Revisión Simce'!$BH$13:$CQ$46,31,TRUE)</f>
        <v>#N/A</v>
      </c>
      <c r="L221" s="15" t="e">
        <f>HLOOKUP('Revisión Simce'!L12,'Revisión Simce'!$BH$13:$CQ$46,31,TRUE)</f>
        <v>#N/A</v>
      </c>
      <c r="M221" s="15" t="e">
        <f>HLOOKUP('Revisión Simce'!M12,'Revisión Simce'!$BH$13:$CQ$46,31,TRUE)</f>
        <v>#N/A</v>
      </c>
      <c r="N221" s="15" t="e">
        <f>HLOOKUP('Revisión Simce'!N12,'Revisión Simce'!$BH$13:$CQ$46,31,TRUE)</f>
        <v>#N/A</v>
      </c>
      <c r="O221" s="15" t="e">
        <f>HLOOKUP('Revisión Simce'!O12,'Revisión Simce'!$BH$13:$CQ$46,31,TRUE)</f>
        <v>#N/A</v>
      </c>
      <c r="P221" s="15" t="e">
        <f>HLOOKUP('Revisión Simce'!P12,'Revisión Simce'!$BH$13:$CQ$46,31,TRUE)</f>
        <v>#N/A</v>
      </c>
      <c r="Q221" s="15" t="e">
        <f>HLOOKUP('Revisión Simce'!Q12,'Revisión Simce'!$BH$13:$CQ$46,31,TRUE)</f>
        <v>#N/A</v>
      </c>
      <c r="R221" s="15" t="e">
        <f>HLOOKUP('Revisión Simce'!R12,'Revisión Simce'!$BH$13:$CQ$46,31,TRUE)</f>
        <v>#N/A</v>
      </c>
      <c r="S221" s="15" t="e">
        <f>HLOOKUP('Revisión Simce'!S12,'Revisión Simce'!$BH$13:$CQ$46,31,TRUE)</f>
        <v>#N/A</v>
      </c>
      <c r="T221" s="15" t="e">
        <f>HLOOKUP('Revisión Simce'!T12,'Revisión Simce'!$BH$13:$CQ$46,31,TRUE)</f>
        <v>#N/A</v>
      </c>
      <c r="U221" s="15" t="e">
        <f>HLOOKUP('Revisión Simce'!U12,'Revisión Simce'!$BH$13:$CQ$46,31,TRUE)</f>
        <v>#N/A</v>
      </c>
      <c r="V221" s="15" t="e">
        <f>HLOOKUP('Revisión Simce'!V12,'Revisión Simce'!$BH$13:$CQ$46,31,TRUE)</f>
        <v>#N/A</v>
      </c>
      <c r="W221" s="15" t="e">
        <f>HLOOKUP('Revisión Simce'!W12,'Revisión Simce'!$BH$13:$CQ$46,31,TRUE)</f>
        <v>#N/A</v>
      </c>
      <c r="X221" s="15" t="e">
        <f>HLOOKUP('Revisión Simce'!X12,'Revisión Simce'!$BH$13:$CQ$46,31,TRUE)</f>
        <v>#N/A</v>
      </c>
      <c r="Y221" s="15" t="e">
        <f>HLOOKUP('Revisión Simce'!Y12,'Revisión Simce'!$BH$13:$CQ$46,31,TRUE)</f>
        <v>#N/A</v>
      </c>
      <c r="Z221" s="15"/>
      <c r="AA221" s="91"/>
      <c r="AB221" s="91"/>
      <c r="AC221" s="106">
        <f>COUNT(C221:Z221)</f>
        <v>5</v>
      </c>
      <c r="AD221" s="108">
        <f t="shared" si="6"/>
        <v>0</v>
      </c>
      <c r="AE221" s="108">
        <f t="shared" si="6"/>
        <v>0</v>
      </c>
      <c r="AF221" s="108">
        <f t="shared" si="6"/>
        <v>0</v>
      </c>
      <c r="AG221" s="106">
        <f>COUNTIF(C221:Y221,"=0")</f>
        <v>1</v>
      </c>
      <c r="AH221" s="106"/>
      <c r="AI221" s="108"/>
      <c r="AJ221" s="108"/>
      <c r="AK221" s="106">
        <f>AC221-AG221</f>
        <v>4</v>
      </c>
    </row>
    <row r="222" spans="1:37" ht="15.75" thickBot="1">
      <c r="A222" s="86"/>
      <c r="B222" s="90" t="s">
        <v>59</v>
      </c>
      <c r="C222" s="91"/>
      <c r="D222" s="91"/>
      <c r="E222" s="91"/>
      <c r="F222" s="91"/>
      <c r="G222" s="91"/>
      <c r="H222" s="91"/>
      <c r="I222" s="91"/>
      <c r="J222" s="91"/>
      <c r="K222" s="91"/>
      <c r="L222" s="91"/>
      <c r="M222" s="91"/>
      <c r="N222" s="91"/>
      <c r="O222" s="91"/>
      <c r="P222" s="91"/>
      <c r="Q222" s="91"/>
      <c r="R222" s="91"/>
      <c r="S222" s="91"/>
      <c r="T222" s="91"/>
      <c r="U222" s="91"/>
      <c r="V222" s="91"/>
      <c r="W222" s="91"/>
      <c r="X222" s="91"/>
      <c r="Y222" s="91"/>
      <c r="Z222" s="91"/>
      <c r="AA222" s="91"/>
      <c r="AB222" s="91"/>
      <c r="AC222" s="91">
        <f>SUM(AC217:AC220)</f>
        <v>25</v>
      </c>
      <c r="AD222" s="91">
        <f>SUM(AD217:AD220)</f>
        <v>0</v>
      </c>
      <c r="AE222" s="91">
        <f>SUM(AE217:AE220)</f>
        <v>0</v>
      </c>
      <c r="AF222" s="91">
        <f>SUM(AF217:AF220)</f>
        <v>0</v>
      </c>
      <c r="AG222" s="91">
        <f>SUM(AG217:AG220)</f>
        <v>13</v>
      </c>
      <c r="AH222" s="91"/>
      <c r="AI222" s="91"/>
      <c r="AJ222" s="91"/>
      <c r="AK222" s="91">
        <f>SUM(AK217:AK220)</f>
        <v>12</v>
      </c>
    </row>
    <row r="223" spans="1:38" ht="15">
      <c r="A223" s="45"/>
      <c r="B223" s="45"/>
      <c r="C223" s="45"/>
      <c r="D223" s="45"/>
      <c r="E223" s="45"/>
      <c r="F223" s="45"/>
      <c r="G223" s="45"/>
      <c r="H223" s="45"/>
      <c r="I223" s="45"/>
      <c r="J223" s="45"/>
      <c r="K223" s="45"/>
      <c r="L223" s="45"/>
      <c r="M223" s="45"/>
      <c r="N223" s="45"/>
      <c r="O223" s="45"/>
      <c r="P223" s="45"/>
      <c r="Q223" s="45"/>
      <c r="R223" s="45"/>
      <c r="S223" s="45"/>
      <c r="T223" s="45"/>
      <c r="U223" s="45"/>
      <c r="V223" s="45"/>
      <c r="W223" s="45"/>
      <c r="X223" s="45"/>
      <c r="Y223" s="45"/>
      <c r="Z223" s="45"/>
      <c r="AA223" s="45"/>
      <c r="AB223" s="45"/>
      <c r="AC223" s="49"/>
      <c r="AD223" s="49"/>
      <c r="AE223" s="49"/>
      <c r="AF223" s="49"/>
      <c r="AG223" s="49"/>
      <c r="AH223" s="49"/>
      <c r="AI223" s="49"/>
      <c r="AJ223" s="49"/>
      <c r="AK223" s="49"/>
      <c r="AL223">
        <v>30</v>
      </c>
    </row>
    <row r="224" spans="1:37" ht="15">
      <c r="A224" s="45">
        <f>AN40</f>
        <v>0</v>
      </c>
      <c r="C224" s="45"/>
      <c r="D224" s="45"/>
      <c r="E224" s="45"/>
      <c r="F224" s="45"/>
      <c r="G224" s="45"/>
      <c r="H224" s="45"/>
      <c r="I224" s="45"/>
      <c r="J224" s="45"/>
      <c r="K224" s="45"/>
      <c r="L224" s="45"/>
      <c r="M224" s="45"/>
      <c r="N224" s="45"/>
      <c r="O224" s="45"/>
      <c r="P224" s="45"/>
      <c r="Q224" s="45"/>
      <c r="R224" s="45"/>
      <c r="S224" s="45"/>
      <c r="T224" s="45"/>
      <c r="U224" s="45"/>
      <c r="V224" s="45"/>
      <c r="W224" s="45"/>
      <c r="X224" s="45"/>
      <c r="Y224" s="45"/>
      <c r="Z224" s="45"/>
      <c r="AA224" s="45"/>
      <c r="AB224" s="45"/>
      <c r="AC224" s="49"/>
      <c r="AD224" s="49"/>
      <c r="AE224" s="49"/>
      <c r="AF224" s="49"/>
      <c r="AG224" s="49"/>
      <c r="AH224" s="49"/>
      <c r="AI224" s="49"/>
      <c r="AJ224" s="49"/>
      <c r="AK224" s="49"/>
    </row>
    <row r="225" spans="1:37" ht="15">
      <c r="A225" s="45"/>
      <c r="B225" s="101" t="s">
        <v>55</v>
      </c>
      <c r="C225" s="45">
        <f>HLOOKUP('Revisión Simce'!C8,'Revisión Simce'!$BH$13:$CQ$46,32,TRUE)</f>
        <v>1</v>
      </c>
      <c r="D225" s="45">
        <f>HLOOKUP('Revisión Simce'!D8,'Revisión Simce'!$BH$13:$CQ$46,32,TRUE)</f>
        <v>1</v>
      </c>
      <c r="E225" s="45">
        <f>HLOOKUP('Revisión Simce'!E8,'Revisión Simce'!$BH$13:$CQ$46,32,TRUE)</f>
        <v>1</v>
      </c>
      <c r="F225" s="45" t="e">
        <f>HLOOKUP('Revisión Simce'!F8,'Revisión Simce'!$BH$13:$CQ$46,32,TRUE)</f>
        <v>#N/A</v>
      </c>
      <c r="G225" s="45" t="e">
        <f>HLOOKUP('Revisión Simce'!G8,'Revisión Simce'!$BH$13:$CQ$46,32,TRUE)</f>
        <v>#N/A</v>
      </c>
      <c r="H225" s="45" t="e">
        <f>HLOOKUP('Revisión Simce'!H8,'Revisión Simce'!$BH$13:$CQ$46,32,TRUE)</f>
        <v>#N/A</v>
      </c>
      <c r="I225" s="45" t="e">
        <f>HLOOKUP('Revisión Simce'!I8,'Revisión Simce'!$BH$13:$CQ$46,32,TRUE)</f>
        <v>#N/A</v>
      </c>
      <c r="J225" s="45" t="e">
        <f>HLOOKUP('Revisión Simce'!J8,'Revisión Simce'!$BH$13:$CQ$46,32,TRUE)</f>
        <v>#N/A</v>
      </c>
      <c r="K225" s="45" t="e">
        <f>HLOOKUP('Revisión Simce'!K8,'Revisión Simce'!$BH$13:$CQ$46,32,TRUE)</f>
        <v>#N/A</v>
      </c>
      <c r="L225" s="45" t="e">
        <f>HLOOKUP('Revisión Simce'!L8,'Revisión Simce'!$BH$13:$CQ$46,32,TRUE)</f>
        <v>#N/A</v>
      </c>
      <c r="M225" s="45" t="e">
        <f>HLOOKUP('Revisión Simce'!M8,'Revisión Simce'!$BH$13:$CQ$46,32,TRUE)</f>
        <v>#N/A</v>
      </c>
      <c r="N225" s="45" t="e">
        <f>HLOOKUP('Revisión Simce'!N8,'Revisión Simce'!$BH$13:$CQ$46,32,TRUE)</f>
        <v>#N/A</v>
      </c>
      <c r="O225" s="45" t="e">
        <f>HLOOKUP('Revisión Simce'!O8,'Revisión Simce'!$BH$13:$CQ$46,32,TRUE)</f>
        <v>#N/A</v>
      </c>
      <c r="P225" s="45" t="e">
        <f>HLOOKUP('Revisión Simce'!P8,'Revisión Simce'!$BH$13:$CQ$46,32,TRUE)</f>
        <v>#N/A</v>
      </c>
      <c r="Q225" s="45" t="e">
        <f>HLOOKUP('Revisión Simce'!Q8,'Revisión Simce'!$BH$13:$CQ$46,32,TRUE)</f>
        <v>#N/A</v>
      </c>
      <c r="R225" s="45" t="e">
        <f>HLOOKUP('Revisión Simce'!R8,'Revisión Simce'!$BH$13:$CQ$46,32,TRUE)</f>
        <v>#N/A</v>
      </c>
      <c r="S225" s="45" t="e">
        <f>HLOOKUP('Revisión Simce'!S8,'Revisión Simce'!$BH$13:$CQ$46,32,TRUE)</f>
        <v>#N/A</v>
      </c>
      <c r="T225" s="45" t="e">
        <f>HLOOKUP('Revisión Simce'!T8,'Revisión Simce'!$BH$13:$CQ$46,32,TRUE)</f>
        <v>#N/A</v>
      </c>
      <c r="U225" s="45" t="e">
        <f>HLOOKUP('Revisión Simce'!U8,'Revisión Simce'!$BH$13:$CQ$46,32,TRUE)</f>
        <v>#N/A</v>
      </c>
      <c r="V225" s="45" t="e">
        <f>HLOOKUP('Revisión Simce'!V8,'Revisión Simce'!$BH$13:$CQ$46,32,TRUE)</f>
        <v>#N/A</v>
      </c>
      <c r="W225" s="45" t="e">
        <f>HLOOKUP('Revisión Simce'!W8,'Revisión Simce'!$BH$13:$CQ$46,32,TRUE)</f>
        <v>#N/A</v>
      </c>
      <c r="X225" s="45" t="e">
        <f>HLOOKUP('Revisión Simce'!X8,'Revisión Simce'!$BH$13:$CQ$46,32,TRUE)</f>
        <v>#N/A</v>
      </c>
      <c r="Y225" s="45" t="e">
        <f>HLOOKUP('Revisión Simce'!Y8,'Revisión Simce'!$BH$13:$CQ$46,32,TRUE)</f>
        <v>#N/A</v>
      </c>
      <c r="Z225" s="45"/>
      <c r="AA225" s="45"/>
      <c r="AB225" s="45"/>
      <c r="AC225" s="49">
        <f>COUNT(C225:Z225)</f>
        <v>3</v>
      </c>
      <c r="AD225" s="49"/>
      <c r="AE225" s="49"/>
      <c r="AF225" s="49"/>
      <c r="AG225" s="49">
        <f t="shared" si="5"/>
        <v>0</v>
      </c>
      <c r="AH225" s="49"/>
      <c r="AI225" s="49"/>
      <c r="AJ225" s="49"/>
      <c r="AK225" s="49">
        <f t="shared" si="4"/>
        <v>3</v>
      </c>
    </row>
    <row r="226" spans="1:37" ht="15">
      <c r="A226" s="45"/>
      <c r="B226" s="101" t="s">
        <v>56</v>
      </c>
      <c r="C226" s="45">
        <f>HLOOKUP('Revisión Simce'!C9,'Revisión Simce'!$BH$13:$CQ$46,32,TRUE)</f>
        <v>0</v>
      </c>
      <c r="D226" s="45">
        <f>HLOOKUP('Revisión Simce'!D9,'Revisión Simce'!$BH$13:$CQ$46,32,TRUE)</f>
        <v>0</v>
      </c>
      <c r="E226" s="45">
        <f>HLOOKUP('Revisión Simce'!E9,'Revisión Simce'!$BH$13:$CQ$46,32,TRUE)</f>
        <v>1</v>
      </c>
      <c r="F226" s="45">
        <f>HLOOKUP('Revisión Simce'!F9,'Revisión Simce'!$BH$13:$CQ$46,32,TRUE)</f>
        <v>1</v>
      </c>
      <c r="G226" s="45">
        <f>HLOOKUP('Revisión Simce'!G9,'Revisión Simce'!$BH$13:$CQ$46,32,TRUE)</f>
        <v>1</v>
      </c>
      <c r="H226" s="45">
        <f>HLOOKUP('Revisión Simce'!H9,'Revisión Simce'!$BH$13:$CQ$46,32,TRUE)</f>
        <v>0</v>
      </c>
      <c r="I226" s="45" t="e">
        <f>HLOOKUP('Revisión Simce'!I9,'Revisión Simce'!$BH$13:$CQ$46,32,TRUE)</f>
        <v>#N/A</v>
      </c>
      <c r="J226" s="45" t="e">
        <f>HLOOKUP('Revisión Simce'!J9,'Revisión Simce'!$BH$13:$CQ$46,32,TRUE)</f>
        <v>#N/A</v>
      </c>
      <c r="K226" s="45" t="e">
        <f>HLOOKUP('Revisión Simce'!K9,'Revisión Simce'!$BH$13:$CQ$46,32,TRUE)</f>
        <v>#N/A</v>
      </c>
      <c r="L226" s="45" t="e">
        <f>HLOOKUP('Revisión Simce'!L9,'Revisión Simce'!$BH$13:$CQ$46,32,TRUE)</f>
        <v>#N/A</v>
      </c>
      <c r="M226" s="45" t="e">
        <f>HLOOKUP('Revisión Simce'!M9,'Revisión Simce'!$BH$13:$CQ$46,32,TRUE)</f>
        <v>#N/A</v>
      </c>
      <c r="N226" s="45" t="e">
        <f>HLOOKUP('Revisión Simce'!N9,'Revisión Simce'!$BH$13:$CQ$46,32,TRUE)</f>
        <v>#N/A</v>
      </c>
      <c r="O226" s="45" t="e">
        <f>HLOOKUP('Revisión Simce'!O9,'Revisión Simce'!$BH$13:$CQ$46,32,TRUE)</f>
        <v>#N/A</v>
      </c>
      <c r="P226" s="45" t="e">
        <f>HLOOKUP('Revisión Simce'!P9,'Revisión Simce'!$BH$13:$CQ$46,32,TRUE)</f>
        <v>#N/A</v>
      </c>
      <c r="Q226" s="45" t="e">
        <f>HLOOKUP('Revisión Simce'!Q9,'Revisión Simce'!$BH$13:$CQ$46,32,TRUE)</f>
        <v>#N/A</v>
      </c>
      <c r="R226" s="45" t="e">
        <f>HLOOKUP('Revisión Simce'!R9,'Revisión Simce'!$BH$13:$CQ$46,32,TRUE)</f>
        <v>#N/A</v>
      </c>
      <c r="S226" s="45" t="e">
        <f>HLOOKUP('Revisión Simce'!S9,'Revisión Simce'!$BH$13:$CQ$46,32,TRUE)</f>
        <v>#N/A</v>
      </c>
      <c r="T226" s="45" t="e">
        <f>HLOOKUP('Revisión Simce'!T9,'Revisión Simce'!$BH$13:$CQ$46,32,TRUE)</f>
        <v>#N/A</v>
      </c>
      <c r="U226" s="45" t="e">
        <f>HLOOKUP('Revisión Simce'!U9,'Revisión Simce'!$BH$13:$CQ$46,32,TRUE)</f>
        <v>#N/A</v>
      </c>
      <c r="V226" s="45" t="e">
        <f>HLOOKUP('Revisión Simce'!V9,'Revisión Simce'!$BH$13:$CQ$46,32,TRUE)</f>
        <v>#N/A</v>
      </c>
      <c r="W226" s="45" t="e">
        <f>HLOOKUP('Revisión Simce'!W9,'Revisión Simce'!$BH$13:$CQ$46,32,TRUE)</f>
        <v>#N/A</v>
      </c>
      <c r="X226" s="45" t="e">
        <f>HLOOKUP('Revisión Simce'!X9,'Revisión Simce'!$BH$13:$CQ$46,32,TRUE)</f>
        <v>#N/A</v>
      </c>
      <c r="Y226" s="45" t="e">
        <f>HLOOKUP('Revisión Simce'!Y9,'Revisión Simce'!$BH$13:$CQ$46,32,TRUE)</f>
        <v>#N/A</v>
      </c>
      <c r="Z226" s="45"/>
      <c r="AA226" s="45"/>
      <c r="AB226" s="45"/>
      <c r="AC226" s="49">
        <f>COUNT(C226:Z226)</f>
        <v>6</v>
      </c>
      <c r="AD226" s="49"/>
      <c r="AE226" s="49"/>
      <c r="AF226" s="49"/>
      <c r="AG226" s="49">
        <f t="shared" si="5"/>
        <v>3</v>
      </c>
      <c r="AH226" s="49"/>
      <c r="AI226" s="49"/>
      <c r="AJ226" s="49"/>
      <c r="AK226" s="49">
        <f t="shared" si="4"/>
        <v>3</v>
      </c>
    </row>
    <row r="227" spans="1:37" ht="15">
      <c r="A227" s="45"/>
      <c r="B227" s="101" t="s">
        <v>57</v>
      </c>
      <c r="C227" s="45">
        <f>HLOOKUP('Revisión Simce'!C10,'Revisión Simce'!$BH$13:$CQ$46,32,TRUE)</f>
        <v>1</v>
      </c>
      <c r="D227" s="45">
        <f>HLOOKUP('Revisión Simce'!D10,'Revisión Simce'!$BH$13:$CQ$46,32,TRUE)</f>
        <v>1</v>
      </c>
      <c r="E227" s="45">
        <f>HLOOKUP('Revisión Simce'!E10,'Revisión Simce'!$BH$13:$CQ$46,32,TRUE)</f>
        <v>0</v>
      </c>
      <c r="F227" s="45">
        <f>HLOOKUP('Revisión Simce'!F10,'Revisión Simce'!$BH$13:$CQ$46,32,TRUE)</f>
        <v>0</v>
      </c>
      <c r="G227" s="45">
        <f>HLOOKUP('Revisión Simce'!G10,'Revisión Simce'!$BH$13:$CQ$46,32,TRUE)</f>
        <v>1</v>
      </c>
      <c r="H227" s="45">
        <f>HLOOKUP('Revisión Simce'!H10,'Revisión Simce'!$BH$13:$CQ$46,32,TRUE)</f>
        <v>0</v>
      </c>
      <c r="I227" s="45">
        <f>HLOOKUP('Revisión Simce'!I10,'Revisión Simce'!$BH$13:$CQ$46,32,TRUE)</f>
        <v>1</v>
      </c>
      <c r="J227" s="45" t="e">
        <f>HLOOKUP('Revisión Simce'!J10,'Revisión Simce'!$BH$13:$CQ$46,32,TRUE)</f>
        <v>#N/A</v>
      </c>
      <c r="K227" s="45" t="e">
        <f>HLOOKUP('Revisión Simce'!K10,'Revisión Simce'!$BH$13:$CQ$46,32,TRUE)</f>
        <v>#N/A</v>
      </c>
      <c r="L227" s="45" t="e">
        <f>HLOOKUP('Revisión Simce'!L10,'Revisión Simce'!$BH$13:$CQ$46,32,TRUE)</f>
        <v>#N/A</v>
      </c>
      <c r="M227" s="45" t="e">
        <f>HLOOKUP('Revisión Simce'!M10,'Revisión Simce'!$BH$13:$CQ$46,32,TRUE)</f>
        <v>#N/A</v>
      </c>
      <c r="N227" s="45" t="e">
        <f>HLOOKUP('Revisión Simce'!N10,'Revisión Simce'!$BH$13:$CQ$46,32,TRUE)</f>
        <v>#N/A</v>
      </c>
      <c r="O227" s="45" t="e">
        <f>HLOOKUP('Revisión Simce'!O10,'Revisión Simce'!$BH$13:$CQ$46,32,TRUE)</f>
        <v>#N/A</v>
      </c>
      <c r="P227" s="45" t="e">
        <f>HLOOKUP('Revisión Simce'!P10,'Revisión Simce'!$BH$13:$CQ$46,32,TRUE)</f>
        <v>#N/A</v>
      </c>
      <c r="Q227" s="45" t="e">
        <f>HLOOKUP('Revisión Simce'!Q10,'Revisión Simce'!$BH$13:$CQ$46,32,TRUE)</f>
        <v>#N/A</v>
      </c>
      <c r="R227" s="45" t="e">
        <f>HLOOKUP('Revisión Simce'!R10,'Revisión Simce'!$BH$13:$CQ$46,32,TRUE)</f>
        <v>#N/A</v>
      </c>
      <c r="S227" s="45" t="e">
        <f>HLOOKUP('Revisión Simce'!S10,'Revisión Simce'!$BH$13:$CQ$46,32,TRUE)</f>
        <v>#N/A</v>
      </c>
      <c r="T227" s="45" t="e">
        <f>HLOOKUP('Revisión Simce'!T10,'Revisión Simce'!$BH$13:$CQ$46,32,TRUE)</f>
        <v>#N/A</v>
      </c>
      <c r="U227" s="45" t="e">
        <f>HLOOKUP('Revisión Simce'!U10,'Revisión Simce'!$BH$13:$CQ$46,32,TRUE)</f>
        <v>#N/A</v>
      </c>
      <c r="V227" s="45" t="e">
        <f>HLOOKUP('Revisión Simce'!V10,'Revisión Simce'!$BH$13:$CQ$46,32,TRUE)</f>
        <v>#N/A</v>
      </c>
      <c r="W227" s="45" t="e">
        <f>HLOOKUP('Revisión Simce'!W10,'Revisión Simce'!$BH$13:$CQ$46,32,TRUE)</f>
        <v>#N/A</v>
      </c>
      <c r="X227" s="45" t="e">
        <f>HLOOKUP('Revisión Simce'!X10,'Revisión Simce'!$BH$13:$CQ$46,32,TRUE)</f>
        <v>#N/A</v>
      </c>
      <c r="Y227" s="45" t="e">
        <f>HLOOKUP('Revisión Simce'!Y10,'Revisión Simce'!$BH$13:$CQ$46,32,TRUE)</f>
        <v>#N/A</v>
      </c>
      <c r="Z227" s="45"/>
      <c r="AA227" s="45"/>
      <c r="AB227" s="45"/>
      <c r="AC227" s="49">
        <f>COUNT(C227:Z227)</f>
        <v>7</v>
      </c>
      <c r="AD227" s="49"/>
      <c r="AE227" s="49"/>
      <c r="AF227" s="49"/>
      <c r="AG227" s="49">
        <f t="shared" si="5"/>
        <v>3</v>
      </c>
      <c r="AH227" s="49"/>
      <c r="AI227" s="49"/>
      <c r="AJ227" s="49"/>
      <c r="AK227" s="49">
        <f t="shared" si="4"/>
        <v>4</v>
      </c>
    </row>
    <row r="228" spans="1:37" ht="15">
      <c r="A228" s="45"/>
      <c r="B228" s="101" t="s">
        <v>58</v>
      </c>
      <c r="C228" s="45">
        <f>HLOOKUP('Revisión Simce'!C11,'Revisión Simce'!$BH$13:$CQ$46,32,TRUE)</f>
        <v>0</v>
      </c>
      <c r="D228" s="45">
        <f>HLOOKUP('Revisión Simce'!D11,'Revisión Simce'!$BH$13:$CQ$46,32,TRUE)</f>
        <v>0</v>
      </c>
      <c r="E228" s="45">
        <f>HLOOKUP('Revisión Simce'!E11,'Revisión Simce'!$BH$13:$CQ$46,32,TRUE)</f>
        <v>0</v>
      </c>
      <c r="F228" s="45">
        <f>HLOOKUP('Revisión Simce'!F11,'Revisión Simce'!$BH$13:$CQ$46,32,TRUE)</f>
        <v>0</v>
      </c>
      <c r="G228" s="45">
        <f>HLOOKUP('Revisión Simce'!G11,'Revisión Simce'!$BH$13:$CQ$46,32,TRUE)</f>
        <v>0</v>
      </c>
      <c r="H228" s="45">
        <f>HLOOKUP('Revisión Simce'!H11,'Revisión Simce'!$BH$13:$CQ$46,32,TRUE)</f>
        <v>1</v>
      </c>
      <c r="I228" s="45">
        <f>HLOOKUP('Revisión Simce'!I11,'Revisión Simce'!$BH$13:$CQ$46,32,TRUE)</f>
        <v>1</v>
      </c>
      <c r="J228" s="45">
        <f>HLOOKUP('Revisión Simce'!J11,'Revisión Simce'!$BH$13:$CQ$46,32,TRUE)</f>
        <v>0</v>
      </c>
      <c r="K228" s="45">
        <f>HLOOKUP('Revisión Simce'!K11,'Revisión Simce'!$BH$13:$CQ$46,32,TRUE)</f>
        <v>0</v>
      </c>
      <c r="L228" s="45" t="e">
        <f>HLOOKUP('Revisión Simce'!L11,'Revisión Simce'!$BH$13:$CQ$46,32,TRUE)</f>
        <v>#N/A</v>
      </c>
      <c r="M228" s="45" t="e">
        <f>HLOOKUP('Revisión Simce'!M11,'Revisión Simce'!$BH$13:$CQ$46,32,TRUE)</f>
        <v>#N/A</v>
      </c>
      <c r="N228" s="45" t="e">
        <f>HLOOKUP('Revisión Simce'!N11,'Revisión Simce'!$BH$13:$CQ$46,32,TRUE)</f>
        <v>#N/A</v>
      </c>
      <c r="O228" s="45" t="e">
        <f>HLOOKUP('Revisión Simce'!O11,'Revisión Simce'!$BH$13:$CQ$46,32,TRUE)</f>
        <v>#N/A</v>
      </c>
      <c r="P228" s="45" t="e">
        <f>HLOOKUP('Revisión Simce'!P11,'Revisión Simce'!$BH$13:$CQ$46,32,TRUE)</f>
        <v>#N/A</v>
      </c>
      <c r="Q228" s="45" t="e">
        <f>HLOOKUP('Revisión Simce'!Q11,'Revisión Simce'!$BH$13:$CQ$46,32,TRUE)</f>
        <v>#N/A</v>
      </c>
      <c r="R228" s="45" t="e">
        <f>HLOOKUP('Revisión Simce'!R11,'Revisión Simce'!$BH$13:$CQ$46,32,TRUE)</f>
        <v>#N/A</v>
      </c>
      <c r="S228" s="45" t="e">
        <f>HLOOKUP('Revisión Simce'!S11,'Revisión Simce'!$BH$13:$CQ$46,32,TRUE)</f>
        <v>#N/A</v>
      </c>
      <c r="T228" s="45" t="e">
        <f>HLOOKUP('Revisión Simce'!T11,'Revisión Simce'!$BH$13:$CQ$46,32,TRUE)</f>
        <v>#N/A</v>
      </c>
      <c r="U228" s="45" t="e">
        <f>HLOOKUP('Revisión Simce'!U11,'Revisión Simce'!$BH$13:$CQ$46,32,TRUE)</f>
        <v>#N/A</v>
      </c>
      <c r="V228" s="45" t="e">
        <f>HLOOKUP('Revisión Simce'!V11,'Revisión Simce'!$BH$13:$CQ$46,32,TRUE)</f>
        <v>#N/A</v>
      </c>
      <c r="W228" s="45" t="e">
        <f>HLOOKUP('Revisión Simce'!W11,'Revisión Simce'!$BH$13:$CQ$46,32,TRUE)</f>
        <v>#N/A</v>
      </c>
      <c r="X228" s="45" t="e">
        <f>HLOOKUP('Revisión Simce'!X11,'Revisión Simce'!$BH$13:$CQ$46,32,TRUE)</f>
        <v>#N/A</v>
      </c>
      <c r="Y228" s="45" t="e">
        <f>HLOOKUP('Revisión Simce'!Y11,'Revisión Simce'!$BH$13:$CQ$46,32,TRUE)</f>
        <v>#N/A</v>
      </c>
      <c r="Z228" s="45"/>
      <c r="AA228" s="45"/>
      <c r="AB228" s="45"/>
      <c r="AC228" s="49">
        <f>COUNT(C228:Z228)</f>
        <v>9</v>
      </c>
      <c r="AD228" s="49"/>
      <c r="AE228" s="49"/>
      <c r="AF228" s="49"/>
      <c r="AG228" s="49">
        <f t="shared" si="5"/>
        <v>7</v>
      </c>
      <c r="AH228" s="49"/>
      <c r="AI228" s="49"/>
      <c r="AJ228" s="49"/>
      <c r="AK228" s="49">
        <f t="shared" si="4"/>
        <v>2</v>
      </c>
    </row>
    <row r="229" spans="1:37" ht="15">
      <c r="A229" s="45"/>
      <c r="B229" s="101"/>
      <c r="C229" s="45">
        <f>HLOOKUP('Revisión Simce'!C12,'Revisión Simce'!$BH$13:$CQ$46,32,TRUE)</f>
        <v>0</v>
      </c>
      <c r="D229" s="45">
        <f>HLOOKUP('Revisión Simce'!D12,'Revisión Simce'!$BH$13:$CQ$46,32,TRUE)</f>
        <v>0</v>
      </c>
      <c r="E229" s="45">
        <f>HLOOKUP('Revisión Simce'!E12,'Revisión Simce'!$BH$13:$CQ$46,32,TRUE)</f>
        <v>0</v>
      </c>
      <c r="F229" s="45">
        <f>HLOOKUP('Revisión Simce'!F12,'Revisión Simce'!$BH$13:$CQ$46,32,TRUE)</f>
        <v>1</v>
      </c>
      <c r="G229" s="45">
        <f>HLOOKUP('Revisión Simce'!G12,'Revisión Simce'!$BH$13:$CQ$46,32,TRUE)</f>
        <v>0</v>
      </c>
      <c r="H229" s="45" t="e">
        <f>HLOOKUP('Revisión Simce'!H12,'Revisión Simce'!$BH$13:$CQ$46,32,TRUE)</f>
        <v>#N/A</v>
      </c>
      <c r="I229" s="45" t="e">
        <f>HLOOKUP('Revisión Simce'!I12,'Revisión Simce'!$BH$13:$CQ$46,32,TRUE)</f>
        <v>#N/A</v>
      </c>
      <c r="J229" s="45" t="e">
        <f>HLOOKUP('Revisión Simce'!J12,'Revisión Simce'!$BH$13:$CQ$46,32,TRUE)</f>
        <v>#N/A</v>
      </c>
      <c r="K229" s="45" t="e">
        <f>HLOOKUP('Revisión Simce'!K12,'Revisión Simce'!$BH$13:$CQ$46,32,TRUE)</f>
        <v>#N/A</v>
      </c>
      <c r="L229" s="45" t="e">
        <f>HLOOKUP('Revisión Simce'!L12,'Revisión Simce'!$BH$13:$CQ$46,32,TRUE)</f>
        <v>#N/A</v>
      </c>
      <c r="M229" s="45" t="e">
        <f>HLOOKUP('Revisión Simce'!M12,'Revisión Simce'!$BH$13:$CQ$46,32,TRUE)</f>
        <v>#N/A</v>
      </c>
      <c r="N229" s="45" t="e">
        <f>HLOOKUP('Revisión Simce'!N12,'Revisión Simce'!$BH$13:$CQ$46,32,TRUE)</f>
        <v>#N/A</v>
      </c>
      <c r="O229" s="45" t="e">
        <f>HLOOKUP('Revisión Simce'!O12,'Revisión Simce'!$BH$13:$CQ$46,32,TRUE)</f>
        <v>#N/A</v>
      </c>
      <c r="P229" s="45" t="e">
        <f>HLOOKUP('Revisión Simce'!P12,'Revisión Simce'!$BH$13:$CQ$46,32,TRUE)</f>
        <v>#N/A</v>
      </c>
      <c r="Q229" s="45" t="e">
        <f>HLOOKUP('Revisión Simce'!Q12,'Revisión Simce'!$BH$13:$CQ$46,32,TRUE)</f>
        <v>#N/A</v>
      </c>
      <c r="R229" s="45" t="e">
        <f>HLOOKUP('Revisión Simce'!R12,'Revisión Simce'!$BH$13:$CQ$46,32,TRUE)</f>
        <v>#N/A</v>
      </c>
      <c r="S229" s="45" t="e">
        <f>HLOOKUP('Revisión Simce'!S12,'Revisión Simce'!$BH$13:$CQ$46,32,TRUE)</f>
        <v>#N/A</v>
      </c>
      <c r="T229" s="45" t="e">
        <f>HLOOKUP('Revisión Simce'!T12,'Revisión Simce'!$BH$13:$CQ$46,32,TRUE)</f>
        <v>#N/A</v>
      </c>
      <c r="U229" s="45" t="e">
        <f>HLOOKUP('Revisión Simce'!U12,'Revisión Simce'!$BH$13:$CQ$46,32,TRUE)</f>
        <v>#N/A</v>
      </c>
      <c r="V229" s="45" t="e">
        <f>HLOOKUP('Revisión Simce'!V12,'Revisión Simce'!$BH$13:$CQ$46,32,TRUE)</f>
        <v>#N/A</v>
      </c>
      <c r="W229" s="45" t="e">
        <f>HLOOKUP('Revisión Simce'!W12,'Revisión Simce'!$BH$13:$CQ$46,32,TRUE)</f>
        <v>#N/A</v>
      </c>
      <c r="X229" s="45" t="e">
        <f>HLOOKUP('Revisión Simce'!X12,'Revisión Simce'!$BH$13:$CQ$46,32,TRUE)</f>
        <v>#N/A</v>
      </c>
      <c r="Y229" s="45" t="e">
        <f>HLOOKUP('Revisión Simce'!Y12,'Revisión Simce'!$BH$13:$CQ$46,32,TRUE)</f>
        <v>#N/A</v>
      </c>
      <c r="Z229" s="45"/>
      <c r="AA229" s="45"/>
      <c r="AB229" s="45"/>
      <c r="AC229" s="49">
        <f>COUNT(C229:Z229)</f>
        <v>5</v>
      </c>
      <c r="AD229" s="49"/>
      <c r="AE229" s="49"/>
      <c r="AF229" s="49"/>
      <c r="AG229" s="49">
        <f>COUNTIF(C229:Y229,"=0")</f>
        <v>4</v>
      </c>
      <c r="AH229" s="49"/>
      <c r="AI229" s="49"/>
      <c r="AJ229" s="49"/>
      <c r="AK229" s="49">
        <f>AC229-AG229</f>
        <v>1</v>
      </c>
    </row>
    <row r="230" spans="1:37" ht="15.75" thickBot="1">
      <c r="A230" s="89"/>
      <c r="B230" s="99" t="s">
        <v>59</v>
      </c>
      <c r="C230" s="100"/>
      <c r="D230" s="100"/>
      <c r="E230" s="100"/>
      <c r="F230" s="100"/>
      <c r="G230" s="100"/>
      <c r="H230" s="100"/>
      <c r="I230" s="100"/>
      <c r="J230" s="100"/>
      <c r="K230" s="100"/>
      <c r="L230" s="100"/>
      <c r="M230" s="100"/>
      <c r="N230" s="100"/>
      <c r="O230" s="100"/>
      <c r="P230" s="100"/>
      <c r="Q230" s="100"/>
      <c r="R230" s="100"/>
      <c r="S230" s="100"/>
      <c r="T230" s="100"/>
      <c r="U230" s="100"/>
      <c r="V230" s="100"/>
      <c r="W230" s="100"/>
      <c r="X230" s="100"/>
      <c r="Y230" s="100"/>
      <c r="Z230" s="100"/>
      <c r="AA230" s="100"/>
      <c r="AB230" s="100"/>
      <c r="AC230" s="100">
        <f>SUM(AC225:AC228)</f>
        <v>25</v>
      </c>
      <c r="AD230" s="100">
        <f>SUM(AD225:AD228)</f>
        <v>0</v>
      </c>
      <c r="AE230" s="100">
        <f>SUM(AE225:AE228)</f>
        <v>0</v>
      </c>
      <c r="AF230" s="100">
        <f>SUM(AF225:AF228)</f>
        <v>0</v>
      </c>
      <c r="AG230" s="100">
        <f>SUM(AG225:AG228)</f>
        <v>13</v>
      </c>
      <c r="AH230" s="100"/>
      <c r="AI230" s="100"/>
      <c r="AJ230" s="100"/>
      <c r="AK230" s="100">
        <f>SUM(AK225:AK228)</f>
        <v>12</v>
      </c>
    </row>
    <row r="231" spans="1:38" ht="15">
      <c r="A231" s="15"/>
      <c r="B231" s="15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  <c r="AA231" s="15"/>
      <c r="AB231" s="15"/>
      <c r="AC231" s="106"/>
      <c r="AD231" s="106"/>
      <c r="AE231" s="106"/>
      <c r="AF231" s="106"/>
      <c r="AG231" s="106"/>
      <c r="AH231" s="106"/>
      <c r="AI231" s="106"/>
      <c r="AJ231" s="106"/>
      <c r="AK231" s="106"/>
      <c r="AL231">
        <v>31</v>
      </c>
    </row>
    <row r="232" spans="1:37" ht="15">
      <c r="A232" s="15">
        <f>AN42</f>
        <v>0</v>
      </c>
      <c r="B232" s="15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  <c r="AA232" s="15"/>
      <c r="AB232" s="15"/>
      <c r="AC232" s="106"/>
      <c r="AD232" s="106"/>
      <c r="AE232" s="106"/>
      <c r="AF232" s="106"/>
      <c r="AG232" s="106"/>
      <c r="AH232" s="106"/>
      <c r="AI232" s="106"/>
      <c r="AJ232" s="106"/>
      <c r="AK232" s="106"/>
    </row>
    <row r="233" spans="1:37" ht="15">
      <c r="A233" s="15"/>
      <c r="B233" s="85" t="s">
        <v>55</v>
      </c>
      <c r="C233" s="15">
        <f>HLOOKUP('Revisión Simce'!C8,'Revisión Simce'!$BH$13:$CQ$46,33,TRUE)</f>
        <v>0</v>
      </c>
      <c r="D233" s="15">
        <f>HLOOKUP('Revisión Simce'!D8,'Revisión Simce'!$BH$13:$CQ$46,33,TRUE)</f>
        <v>0</v>
      </c>
      <c r="E233" s="15">
        <f>HLOOKUP('Revisión Simce'!E8,'Revisión Simce'!$BH$13:$CQ$46,33,TRUE)</f>
        <v>0</v>
      </c>
      <c r="F233" s="15" t="e">
        <f>HLOOKUP('Revisión Simce'!F8,'Revisión Simce'!$BH$13:$CQ$46,33,TRUE)</f>
        <v>#N/A</v>
      </c>
      <c r="G233" s="15" t="e">
        <f>HLOOKUP('Revisión Simce'!G8,'Revisión Simce'!$BH$13:$CQ$46,33,TRUE)</f>
        <v>#N/A</v>
      </c>
      <c r="H233" s="15" t="e">
        <f>HLOOKUP('Revisión Simce'!H8,'Revisión Simce'!$BH$13:$CQ$46,33,TRUE)</f>
        <v>#N/A</v>
      </c>
      <c r="I233" s="15" t="e">
        <f>HLOOKUP('Revisión Simce'!I8,'Revisión Simce'!$BH$13:$CQ$46,33,TRUE)</f>
        <v>#N/A</v>
      </c>
      <c r="J233" s="15" t="e">
        <f>HLOOKUP('Revisión Simce'!J8,'Revisión Simce'!$BH$13:$CQ$46,33,TRUE)</f>
        <v>#N/A</v>
      </c>
      <c r="K233" s="15" t="e">
        <f>HLOOKUP('Revisión Simce'!K8,'Revisión Simce'!$BH$13:$CQ$46,33,TRUE)</f>
        <v>#N/A</v>
      </c>
      <c r="L233" s="15" t="e">
        <f>HLOOKUP('Revisión Simce'!L8,'Revisión Simce'!$BH$13:$CQ$46,33,TRUE)</f>
        <v>#N/A</v>
      </c>
      <c r="M233" s="15" t="e">
        <f>HLOOKUP('Revisión Simce'!M8,'Revisión Simce'!$BH$13:$CQ$46,33,TRUE)</f>
        <v>#N/A</v>
      </c>
      <c r="N233" s="15" t="e">
        <f>HLOOKUP('Revisión Simce'!N8,'Revisión Simce'!$BH$13:$CQ$46,33,TRUE)</f>
        <v>#N/A</v>
      </c>
      <c r="O233" s="15" t="e">
        <f>HLOOKUP('Revisión Simce'!O8,'Revisión Simce'!$BH$13:$CQ$46,33,TRUE)</f>
        <v>#N/A</v>
      </c>
      <c r="P233" s="15" t="e">
        <f>HLOOKUP('Revisión Simce'!P8,'Revisión Simce'!$BH$13:$CQ$46,33,TRUE)</f>
        <v>#N/A</v>
      </c>
      <c r="Q233" s="15" t="e">
        <f>HLOOKUP('Revisión Simce'!Q8,'Revisión Simce'!$BH$13:$CQ$46,33,TRUE)</f>
        <v>#N/A</v>
      </c>
      <c r="R233" s="15" t="e">
        <f>HLOOKUP('Revisión Simce'!R8,'Revisión Simce'!$BH$13:$CQ$46,33,TRUE)</f>
        <v>#N/A</v>
      </c>
      <c r="S233" s="15" t="e">
        <f>HLOOKUP('Revisión Simce'!S8,'Revisión Simce'!$BH$13:$CQ$46,33,TRUE)</f>
        <v>#N/A</v>
      </c>
      <c r="T233" s="15" t="e">
        <f>HLOOKUP('Revisión Simce'!T8,'Revisión Simce'!$BH$13:$CQ$46,33,TRUE)</f>
        <v>#N/A</v>
      </c>
      <c r="U233" s="15" t="e">
        <f>HLOOKUP('Revisión Simce'!U8,'Revisión Simce'!$BH$13:$CQ$46,33,TRUE)</f>
        <v>#N/A</v>
      </c>
      <c r="V233" s="15" t="e">
        <f>HLOOKUP('Revisión Simce'!V8,'Revisión Simce'!$BH$13:$CQ$46,33,TRUE)</f>
        <v>#N/A</v>
      </c>
      <c r="W233" s="15" t="e">
        <f>HLOOKUP('Revisión Simce'!W8,'Revisión Simce'!$BH$13:$CQ$46,33,TRUE)</f>
        <v>#N/A</v>
      </c>
      <c r="X233" s="15" t="e">
        <f>HLOOKUP('Revisión Simce'!X8,'Revisión Simce'!$BH$13:$CQ$46,33,TRUE)</f>
        <v>#N/A</v>
      </c>
      <c r="Y233" s="15" t="e">
        <f>HLOOKUP('Revisión Simce'!Y8,'Revisión Simce'!$BH$13:$CQ$46,33,TRUE)</f>
        <v>#N/A</v>
      </c>
      <c r="Z233" s="15"/>
      <c r="AA233" s="15"/>
      <c r="AB233" s="15"/>
      <c r="AC233" s="106">
        <f>COUNT(C233:Z233)</f>
        <v>3</v>
      </c>
      <c r="AD233" s="106"/>
      <c r="AE233" s="106"/>
      <c r="AF233" s="106"/>
      <c r="AG233" s="106">
        <f t="shared" si="5"/>
        <v>3</v>
      </c>
      <c r="AH233" s="106"/>
      <c r="AI233" s="106"/>
      <c r="AJ233" s="106"/>
      <c r="AK233" s="106">
        <f t="shared" si="4"/>
        <v>0</v>
      </c>
    </row>
    <row r="234" spans="1:37" ht="15">
      <c r="A234" s="15"/>
      <c r="B234" s="85" t="s">
        <v>56</v>
      </c>
      <c r="C234" s="15">
        <f>HLOOKUP('Revisión Simce'!C9,'Revisión Simce'!$BH$13:$CQ$46,33,TRUE)</f>
        <v>0</v>
      </c>
      <c r="D234" s="15">
        <f>HLOOKUP('Revisión Simce'!D9,'Revisión Simce'!$BH$13:$CQ$46,33,TRUE)</f>
        <v>0</v>
      </c>
      <c r="E234" s="15">
        <f>HLOOKUP('Revisión Simce'!E9,'Revisión Simce'!$BH$13:$CQ$46,33,TRUE)</f>
        <v>0</v>
      </c>
      <c r="F234" s="15">
        <f>HLOOKUP('Revisión Simce'!F9,'Revisión Simce'!$BH$13:$CQ$46,33,TRUE)</f>
        <v>0</v>
      </c>
      <c r="G234" s="15">
        <f>HLOOKUP('Revisión Simce'!G9,'Revisión Simce'!$BH$13:$CQ$46,33,TRUE)</f>
        <v>0</v>
      </c>
      <c r="H234" s="15">
        <f>HLOOKUP('Revisión Simce'!H9,'Revisión Simce'!$BH$13:$CQ$46,33,TRUE)</f>
        <v>0</v>
      </c>
      <c r="I234" s="15" t="e">
        <f>HLOOKUP('Revisión Simce'!I9,'Revisión Simce'!$BH$13:$CQ$46,33,TRUE)</f>
        <v>#N/A</v>
      </c>
      <c r="J234" s="15" t="e">
        <f>HLOOKUP('Revisión Simce'!J9,'Revisión Simce'!$BH$13:$CQ$46,33,TRUE)</f>
        <v>#N/A</v>
      </c>
      <c r="K234" s="15" t="e">
        <f>HLOOKUP('Revisión Simce'!K9,'Revisión Simce'!$BH$13:$CQ$46,33,TRUE)</f>
        <v>#N/A</v>
      </c>
      <c r="L234" s="15" t="e">
        <f>HLOOKUP('Revisión Simce'!L9,'Revisión Simce'!$BH$13:$CQ$46,33,TRUE)</f>
        <v>#N/A</v>
      </c>
      <c r="M234" s="15" t="e">
        <f>HLOOKUP('Revisión Simce'!M9,'Revisión Simce'!$BH$13:$CQ$46,33,TRUE)</f>
        <v>#N/A</v>
      </c>
      <c r="N234" s="15" t="e">
        <f>HLOOKUP('Revisión Simce'!N9,'Revisión Simce'!$BH$13:$CQ$46,33,TRUE)</f>
        <v>#N/A</v>
      </c>
      <c r="O234" s="15" t="e">
        <f>HLOOKUP('Revisión Simce'!O9,'Revisión Simce'!$BH$13:$CQ$46,33,TRUE)</f>
        <v>#N/A</v>
      </c>
      <c r="P234" s="15" t="e">
        <f>HLOOKUP('Revisión Simce'!P9,'Revisión Simce'!$BH$13:$CQ$46,33,TRUE)</f>
        <v>#N/A</v>
      </c>
      <c r="Q234" s="15" t="e">
        <f>HLOOKUP('Revisión Simce'!Q9,'Revisión Simce'!$BH$13:$CQ$46,33,TRUE)</f>
        <v>#N/A</v>
      </c>
      <c r="R234" s="15" t="e">
        <f>HLOOKUP('Revisión Simce'!R9,'Revisión Simce'!$BH$13:$CQ$46,33,TRUE)</f>
        <v>#N/A</v>
      </c>
      <c r="S234" s="15" t="e">
        <f>HLOOKUP('Revisión Simce'!S9,'Revisión Simce'!$BH$13:$CQ$46,33,TRUE)</f>
        <v>#N/A</v>
      </c>
      <c r="T234" s="15" t="e">
        <f>HLOOKUP('Revisión Simce'!T9,'Revisión Simce'!$BH$13:$CQ$46,33,TRUE)</f>
        <v>#N/A</v>
      </c>
      <c r="U234" s="15" t="e">
        <f>HLOOKUP('Revisión Simce'!U9,'Revisión Simce'!$BH$13:$CQ$46,33,TRUE)</f>
        <v>#N/A</v>
      </c>
      <c r="V234" s="15" t="e">
        <f>HLOOKUP('Revisión Simce'!V9,'Revisión Simce'!$BH$13:$CQ$46,33,TRUE)</f>
        <v>#N/A</v>
      </c>
      <c r="W234" s="15" t="e">
        <f>HLOOKUP('Revisión Simce'!W9,'Revisión Simce'!$BH$13:$CQ$46,33,TRUE)</f>
        <v>#N/A</v>
      </c>
      <c r="X234" s="15" t="e">
        <f>HLOOKUP('Revisión Simce'!X9,'Revisión Simce'!$BH$13:$CQ$46,33,TRUE)</f>
        <v>#N/A</v>
      </c>
      <c r="Y234" s="15" t="e">
        <f>HLOOKUP('Revisión Simce'!Y9,'Revisión Simce'!$BH$13:$CQ$46,33,TRUE)</f>
        <v>#N/A</v>
      </c>
      <c r="Z234" s="15"/>
      <c r="AA234" s="15"/>
      <c r="AB234" s="15"/>
      <c r="AC234" s="106">
        <f>COUNT(C234:Z234)</f>
        <v>6</v>
      </c>
      <c r="AD234" s="106"/>
      <c r="AE234" s="106"/>
      <c r="AF234" s="106"/>
      <c r="AG234" s="106">
        <f t="shared" si="5"/>
        <v>6</v>
      </c>
      <c r="AH234" s="106"/>
      <c r="AI234" s="106"/>
      <c r="AJ234" s="106"/>
      <c r="AK234" s="106">
        <f t="shared" si="4"/>
        <v>0</v>
      </c>
    </row>
    <row r="235" spans="1:37" ht="15">
      <c r="A235" s="15"/>
      <c r="B235" s="85" t="s">
        <v>57</v>
      </c>
      <c r="C235" s="15">
        <f>HLOOKUP('Revisión Simce'!C10,'Revisión Simce'!$BH$13:$CQ$46,33,TRUE)</f>
        <v>0</v>
      </c>
      <c r="D235" s="15">
        <f>HLOOKUP('Revisión Simce'!D10,'Revisión Simce'!$BH$13:$CQ$46,33,TRUE)</f>
        <v>0</v>
      </c>
      <c r="E235" s="15">
        <f>HLOOKUP('Revisión Simce'!E10,'Revisión Simce'!$BH$13:$CQ$46,33,TRUE)</f>
        <v>0</v>
      </c>
      <c r="F235" s="15">
        <f>HLOOKUP('Revisión Simce'!F10,'Revisión Simce'!$BH$13:$CQ$46,33,TRUE)</f>
        <v>0</v>
      </c>
      <c r="G235" s="15">
        <f>HLOOKUP('Revisión Simce'!G10,'Revisión Simce'!$BH$13:$CQ$46,33,TRUE)</f>
        <v>0</v>
      </c>
      <c r="H235" s="15">
        <f>HLOOKUP('Revisión Simce'!H10,'Revisión Simce'!$BH$13:$CQ$46,33,TRUE)</f>
        <v>0</v>
      </c>
      <c r="I235" s="15">
        <f>HLOOKUP('Revisión Simce'!I10,'Revisión Simce'!$BH$13:$CQ$46,33,TRUE)</f>
        <v>0</v>
      </c>
      <c r="J235" s="15" t="e">
        <f>HLOOKUP('Revisión Simce'!J10,'Revisión Simce'!$BH$13:$CQ$46,33,TRUE)</f>
        <v>#N/A</v>
      </c>
      <c r="K235" s="15" t="e">
        <f>HLOOKUP('Revisión Simce'!K10,'Revisión Simce'!$BH$13:$CQ$46,33,TRUE)</f>
        <v>#N/A</v>
      </c>
      <c r="L235" s="15" t="e">
        <f>HLOOKUP('Revisión Simce'!L10,'Revisión Simce'!$BH$13:$CQ$46,33,TRUE)</f>
        <v>#N/A</v>
      </c>
      <c r="M235" s="15" t="e">
        <f>HLOOKUP('Revisión Simce'!M10,'Revisión Simce'!$BH$13:$CQ$46,33,TRUE)</f>
        <v>#N/A</v>
      </c>
      <c r="N235" s="15" t="e">
        <f>HLOOKUP('Revisión Simce'!N10,'Revisión Simce'!$BH$13:$CQ$46,33,TRUE)</f>
        <v>#N/A</v>
      </c>
      <c r="O235" s="15" t="e">
        <f>HLOOKUP('Revisión Simce'!O10,'Revisión Simce'!$BH$13:$CQ$46,33,TRUE)</f>
        <v>#N/A</v>
      </c>
      <c r="P235" s="15" t="e">
        <f>HLOOKUP('Revisión Simce'!P10,'Revisión Simce'!$BH$13:$CQ$46,33,TRUE)</f>
        <v>#N/A</v>
      </c>
      <c r="Q235" s="15" t="e">
        <f>HLOOKUP('Revisión Simce'!Q10,'Revisión Simce'!$BH$13:$CQ$46,33,TRUE)</f>
        <v>#N/A</v>
      </c>
      <c r="R235" s="15" t="e">
        <f>HLOOKUP('Revisión Simce'!R10,'Revisión Simce'!$BH$13:$CQ$46,33,TRUE)</f>
        <v>#N/A</v>
      </c>
      <c r="S235" s="15" t="e">
        <f>HLOOKUP('Revisión Simce'!S10,'Revisión Simce'!$BH$13:$CQ$46,33,TRUE)</f>
        <v>#N/A</v>
      </c>
      <c r="T235" s="15" t="e">
        <f>HLOOKUP('Revisión Simce'!T10,'Revisión Simce'!$BH$13:$CQ$46,33,TRUE)</f>
        <v>#N/A</v>
      </c>
      <c r="U235" s="15" t="e">
        <f>HLOOKUP('Revisión Simce'!U10,'Revisión Simce'!$BH$13:$CQ$46,33,TRUE)</f>
        <v>#N/A</v>
      </c>
      <c r="V235" s="15" t="e">
        <f>HLOOKUP('Revisión Simce'!V10,'Revisión Simce'!$BH$13:$CQ$46,33,TRUE)</f>
        <v>#N/A</v>
      </c>
      <c r="W235" s="15" t="e">
        <f>HLOOKUP('Revisión Simce'!W10,'Revisión Simce'!$BH$13:$CQ$46,33,TRUE)</f>
        <v>#N/A</v>
      </c>
      <c r="X235" s="15" t="e">
        <f>HLOOKUP('Revisión Simce'!X10,'Revisión Simce'!$BH$13:$CQ$46,33,TRUE)</f>
        <v>#N/A</v>
      </c>
      <c r="Y235" s="15" t="e">
        <f>HLOOKUP('Revisión Simce'!Y10,'Revisión Simce'!$BH$13:$CQ$46,33,TRUE)</f>
        <v>#N/A</v>
      </c>
      <c r="Z235" s="15"/>
      <c r="AA235" s="15"/>
      <c r="AB235" s="15"/>
      <c r="AC235" s="106">
        <f>COUNT(C235:Z235)</f>
        <v>7</v>
      </c>
      <c r="AD235" s="106"/>
      <c r="AE235" s="106"/>
      <c r="AF235" s="106"/>
      <c r="AG235" s="106">
        <f t="shared" si="5"/>
        <v>7</v>
      </c>
      <c r="AH235" s="106"/>
      <c r="AI235" s="106"/>
      <c r="AJ235" s="106"/>
      <c r="AK235" s="106">
        <f t="shared" si="4"/>
        <v>0</v>
      </c>
    </row>
    <row r="236" spans="1:37" ht="15">
      <c r="A236" s="15"/>
      <c r="B236" s="85" t="s">
        <v>58</v>
      </c>
      <c r="C236" s="15">
        <f>HLOOKUP('Revisión Simce'!C11,'Revisión Simce'!$BH$13:$CQ$46,33,TRUE)</f>
        <v>0</v>
      </c>
      <c r="D236" s="15">
        <f>HLOOKUP('Revisión Simce'!D11,'Revisión Simce'!$BH$13:$CQ$46,33,TRUE)</f>
        <v>0</v>
      </c>
      <c r="E236" s="15">
        <f>HLOOKUP('Revisión Simce'!E11,'Revisión Simce'!$BH$13:$CQ$46,33,TRUE)</f>
        <v>0</v>
      </c>
      <c r="F236" s="15">
        <f>HLOOKUP('Revisión Simce'!F11,'Revisión Simce'!$BH$13:$CQ$46,33,TRUE)</f>
        <v>0</v>
      </c>
      <c r="G236" s="15">
        <f>HLOOKUP('Revisión Simce'!G11,'Revisión Simce'!$BH$13:$CQ$46,33,TRUE)</f>
        <v>0</v>
      </c>
      <c r="H236" s="15">
        <f>HLOOKUP('Revisión Simce'!H11,'Revisión Simce'!$BH$13:$CQ$46,33,TRUE)</f>
        <v>0</v>
      </c>
      <c r="I236" s="15">
        <f>HLOOKUP('Revisión Simce'!I11,'Revisión Simce'!$BH$13:$CQ$46,33,TRUE)</f>
        <v>0</v>
      </c>
      <c r="J236" s="15">
        <f>HLOOKUP('Revisión Simce'!J11,'Revisión Simce'!$BH$13:$CQ$46,33,TRUE)</f>
        <v>0</v>
      </c>
      <c r="K236" s="15">
        <f>HLOOKUP('Revisión Simce'!K11,'Revisión Simce'!$BH$13:$CQ$46,33,TRUE)</f>
        <v>0</v>
      </c>
      <c r="L236" s="15" t="e">
        <f>HLOOKUP('Revisión Simce'!L11,'Revisión Simce'!$BH$13:$CQ$46,33,TRUE)</f>
        <v>#N/A</v>
      </c>
      <c r="M236" s="15" t="e">
        <f>HLOOKUP('Revisión Simce'!M11,'Revisión Simce'!$BH$13:$CQ$46,33,TRUE)</f>
        <v>#N/A</v>
      </c>
      <c r="N236" s="15" t="e">
        <f>HLOOKUP('Revisión Simce'!N11,'Revisión Simce'!$BH$13:$CQ$46,33,TRUE)</f>
        <v>#N/A</v>
      </c>
      <c r="O236" s="15" t="e">
        <f>HLOOKUP('Revisión Simce'!O11,'Revisión Simce'!$BH$13:$CQ$46,33,TRUE)</f>
        <v>#N/A</v>
      </c>
      <c r="P236" s="15" t="e">
        <f>HLOOKUP('Revisión Simce'!P11,'Revisión Simce'!$BH$13:$CQ$46,33,TRUE)</f>
        <v>#N/A</v>
      </c>
      <c r="Q236" s="15" t="e">
        <f>HLOOKUP('Revisión Simce'!Q11,'Revisión Simce'!$BH$13:$CQ$46,33,TRUE)</f>
        <v>#N/A</v>
      </c>
      <c r="R236" s="15" t="e">
        <f>HLOOKUP('Revisión Simce'!R11,'Revisión Simce'!$BH$13:$CQ$46,33,TRUE)</f>
        <v>#N/A</v>
      </c>
      <c r="S236" s="15" t="e">
        <f>HLOOKUP('Revisión Simce'!S11,'Revisión Simce'!$BH$13:$CQ$46,33,TRUE)</f>
        <v>#N/A</v>
      </c>
      <c r="T236" s="15" t="e">
        <f>HLOOKUP('Revisión Simce'!T11,'Revisión Simce'!$BH$13:$CQ$46,33,TRUE)</f>
        <v>#N/A</v>
      </c>
      <c r="U236" s="15" t="e">
        <f>HLOOKUP('Revisión Simce'!U11,'Revisión Simce'!$BH$13:$CQ$46,33,TRUE)</f>
        <v>#N/A</v>
      </c>
      <c r="V236" s="15" t="e">
        <f>HLOOKUP('Revisión Simce'!V11,'Revisión Simce'!$BH$13:$CQ$46,33,TRUE)</f>
        <v>#N/A</v>
      </c>
      <c r="W236" s="15" t="e">
        <f>HLOOKUP('Revisión Simce'!W11,'Revisión Simce'!$BH$13:$CQ$46,33,TRUE)</f>
        <v>#N/A</v>
      </c>
      <c r="X236" s="15" t="e">
        <f>HLOOKUP('Revisión Simce'!X11,'Revisión Simce'!$BH$13:$CQ$46,33,TRUE)</f>
        <v>#N/A</v>
      </c>
      <c r="Y236" s="15" t="e">
        <f>HLOOKUP('Revisión Simce'!Y11,'Revisión Simce'!$BH$13:$CQ$46,33,TRUE)</f>
        <v>#N/A</v>
      </c>
      <c r="Z236" s="15"/>
      <c r="AA236" s="15"/>
      <c r="AB236" s="15"/>
      <c r="AC236" s="106">
        <f>COUNT(C236:Z236)</f>
        <v>9</v>
      </c>
      <c r="AD236" s="106"/>
      <c r="AE236" s="106"/>
      <c r="AF236" s="106"/>
      <c r="AG236" s="106">
        <f t="shared" si="5"/>
        <v>9</v>
      </c>
      <c r="AH236" s="106"/>
      <c r="AI236" s="106"/>
      <c r="AJ236" s="106"/>
      <c r="AK236" s="106">
        <f t="shared" si="4"/>
        <v>0</v>
      </c>
    </row>
    <row r="237" spans="1:37" ht="15">
      <c r="A237" s="15"/>
      <c r="B237" s="85"/>
      <c r="C237" s="15">
        <f>HLOOKUP('Revisión Simce'!C12,'Revisión Simce'!$BH$13:$CQ$46,33,TRUE)</f>
        <v>0</v>
      </c>
      <c r="D237" s="15">
        <f>HLOOKUP('Revisión Simce'!D12,'Revisión Simce'!$BH$13:$CQ$46,33,TRUE)</f>
        <v>0</v>
      </c>
      <c r="E237" s="15">
        <f>HLOOKUP('Revisión Simce'!E12,'Revisión Simce'!$BH$13:$CQ$46,33,TRUE)</f>
        <v>0</v>
      </c>
      <c r="F237" s="15">
        <f>HLOOKUP('Revisión Simce'!F12,'Revisión Simce'!$BH$13:$CQ$46,33,TRUE)</f>
        <v>0</v>
      </c>
      <c r="G237" s="15">
        <f>HLOOKUP('Revisión Simce'!G12,'Revisión Simce'!$BH$13:$CQ$46,33,TRUE)</f>
        <v>0</v>
      </c>
      <c r="H237" s="15" t="e">
        <f>HLOOKUP('Revisión Simce'!H12,'Revisión Simce'!$BH$13:$CQ$46,33,TRUE)</f>
        <v>#N/A</v>
      </c>
      <c r="I237" s="15" t="e">
        <f>HLOOKUP('Revisión Simce'!I12,'Revisión Simce'!$BH$13:$CQ$46,33,TRUE)</f>
        <v>#N/A</v>
      </c>
      <c r="J237" s="15" t="e">
        <f>HLOOKUP('Revisión Simce'!J12,'Revisión Simce'!$BH$13:$CQ$46,33,TRUE)</f>
        <v>#N/A</v>
      </c>
      <c r="K237" s="15" t="e">
        <f>HLOOKUP('Revisión Simce'!K12,'Revisión Simce'!$BH$13:$CQ$46,33,TRUE)</f>
        <v>#N/A</v>
      </c>
      <c r="L237" s="15" t="e">
        <f>HLOOKUP('Revisión Simce'!L12,'Revisión Simce'!$BH$13:$CQ$46,33,TRUE)</f>
        <v>#N/A</v>
      </c>
      <c r="M237" s="15" t="e">
        <f>HLOOKUP('Revisión Simce'!M12,'Revisión Simce'!$BH$13:$CQ$46,33,TRUE)</f>
        <v>#N/A</v>
      </c>
      <c r="N237" s="15" t="e">
        <f>HLOOKUP('Revisión Simce'!N12,'Revisión Simce'!$BH$13:$CQ$46,33,TRUE)</f>
        <v>#N/A</v>
      </c>
      <c r="O237" s="15" t="e">
        <f>HLOOKUP('Revisión Simce'!O12,'Revisión Simce'!$BH$13:$CQ$46,33,TRUE)</f>
        <v>#N/A</v>
      </c>
      <c r="P237" s="15" t="e">
        <f>HLOOKUP('Revisión Simce'!P12,'Revisión Simce'!$BH$13:$CQ$46,33,TRUE)</f>
        <v>#N/A</v>
      </c>
      <c r="Q237" s="15" t="e">
        <f>HLOOKUP('Revisión Simce'!Q12,'Revisión Simce'!$BH$13:$CQ$46,33,TRUE)</f>
        <v>#N/A</v>
      </c>
      <c r="R237" s="15" t="e">
        <f>HLOOKUP('Revisión Simce'!R12,'Revisión Simce'!$BH$13:$CQ$46,33,TRUE)</f>
        <v>#N/A</v>
      </c>
      <c r="S237" s="15" t="e">
        <f>HLOOKUP('Revisión Simce'!S12,'Revisión Simce'!$BH$13:$CQ$46,33,TRUE)</f>
        <v>#N/A</v>
      </c>
      <c r="T237" s="15" t="e">
        <f>HLOOKUP('Revisión Simce'!T12,'Revisión Simce'!$BH$13:$CQ$46,33,TRUE)</f>
        <v>#N/A</v>
      </c>
      <c r="U237" s="15" t="e">
        <f>HLOOKUP('Revisión Simce'!U12,'Revisión Simce'!$BH$13:$CQ$46,33,TRUE)</f>
        <v>#N/A</v>
      </c>
      <c r="V237" s="15" t="e">
        <f>HLOOKUP('Revisión Simce'!V12,'Revisión Simce'!$BH$13:$CQ$46,33,TRUE)</f>
        <v>#N/A</v>
      </c>
      <c r="W237" s="15" t="e">
        <f>HLOOKUP('Revisión Simce'!W12,'Revisión Simce'!$BH$13:$CQ$46,33,TRUE)</f>
        <v>#N/A</v>
      </c>
      <c r="X237" s="15" t="e">
        <f>HLOOKUP('Revisión Simce'!X12,'Revisión Simce'!$BH$13:$CQ$46,33,TRUE)</f>
        <v>#N/A</v>
      </c>
      <c r="Y237" s="15" t="e">
        <f>HLOOKUP('Revisión Simce'!Y12,'Revisión Simce'!$BH$13:$CQ$46,33,TRUE)</f>
        <v>#N/A</v>
      </c>
      <c r="Z237" s="15"/>
      <c r="AA237" s="15"/>
      <c r="AB237" s="15"/>
      <c r="AC237" s="106">
        <f>COUNT(C237:Z237)</f>
        <v>5</v>
      </c>
      <c r="AD237" s="106"/>
      <c r="AE237" s="106"/>
      <c r="AF237" s="106"/>
      <c r="AG237" s="106">
        <f>COUNTIF(C237:Y237,"=0")</f>
        <v>5</v>
      </c>
      <c r="AH237" s="106"/>
      <c r="AI237" s="106"/>
      <c r="AJ237" s="106"/>
      <c r="AK237" s="106">
        <f>AC237-AG237</f>
        <v>0</v>
      </c>
    </row>
    <row r="238" spans="1:37" ht="15.75" thickBot="1">
      <c r="A238" s="86"/>
      <c r="B238" s="90" t="s">
        <v>59</v>
      </c>
      <c r="C238" s="91"/>
      <c r="D238" s="91"/>
      <c r="E238" s="91"/>
      <c r="F238" s="91"/>
      <c r="G238" s="91"/>
      <c r="H238" s="91"/>
      <c r="I238" s="91"/>
      <c r="J238" s="91"/>
      <c r="K238" s="91"/>
      <c r="L238" s="91"/>
      <c r="M238" s="91"/>
      <c r="N238" s="91"/>
      <c r="O238" s="91"/>
      <c r="P238" s="91"/>
      <c r="Q238" s="91"/>
      <c r="R238" s="91"/>
      <c r="S238" s="91"/>
      <c r="T238" s="91"/>
      <c r="U238" s="91"/>
      <c r="V238" s="91"/>
      <c r="W238" s="91"/>
      <c r="X238" s="91"/>
      <c r="Y238" s="91"/>
      <c r="Z238" s="91"/>
      <c r="AA238" s="91"/>
      <c r="AB238" s="91"/>
      <c r="AC238" s="91">
        <f>SUM(AC233:AC236)</f>
        <v>25</v>
      </c>
      <c r="AD238" s="91">
        <f>SUM(AD233:AD236)</f>
        <v>0</v>
      </c>
      <c r="AE238" s="91">
        <f>SUM(AE233:AE236)</f>
        <v>0</v>
      </c>
      <c r="AF238" s="91">
        <f>SUM(AF233:AF236)</f>
        <v>0</v>
      </c>
      <c r="AG238" s="91">
        <f>SUM(AG233:AG236)</f>
        <v>25</v>
      </c>
      <c r="AH238" s="91"/>
      <c r="AI238" s="91"/>
      <c r="AJ238" s="91"/>
      <c r="AK238" s="91">
        <f>SUM(AK233:AK236)</f>
        <v>0</v>
      </c>
    </row>
    <row r="239" spans="1:38" ht="15">
      <c r="A239" s="45"/>
      <c r="B239" s="45"/>
      <c r="C239" s="45"/>
      <c r="D239" s="45"/>
      <c r="E239" s="45"/>
      <c r="F239" s="45"/>
      <c r="G239" s="45"/>
      <c r="H239" s="45"/>
      <c r="I239" s="45"/>
      <c r="J239" s="45"/>
      <c r="K239" s="45"/>
      <c r="L239" s="45"/>
      <c r="M239" s="45"/>
      <c r="N239" s="45"/>
      <c r="O239" s="45"/>
      <c r="P239" s="45"/>
      <c r="Q239" s="45"/>
      <c r="R239" s="45"/>
      <c r="S239" s="45"/>
      <c r="T239" s="45"/>
      <c r="U239" s="45"/>
      <c r="V239" s="45"/>
      <c r="W239" s="45"/>
      <c r="X239" s="45"/>
      <c r="Y239" s="45"/>
      <c r="Z239" s="45"/>
      <c r="AA239" s="45"/>
      <c r="AB239" s="45"/>
      <c r="AC239" s="49">
        <f>COUNT(D239:Z239)</f>
        <v>0</v>
      </c>
      <c r="AD239" s="49"/>
      <c r="AE239" s="49"/>
      <c r="AF239" s="49"/>
      <c r="AG239" s="49">
        <f t="shared" si="5"/>
        <v>0</v>
      </c>
      <c r="AH239" s="49"/>
      <c r="AI239" s="49"/>
      <c r="AJ239" s="49"/>
      <c r="AK239" s="49">
        <f aca="true" t="shared" si="7" ref="AK239:AK294">AC239-AG239</f>
        <v>0</v>
      </c>
      <c r="AL239">
        <v>32</v>
      </c>
    </row>
    <row r="240" spans="1:37" ht="15">
      <c r="A240" s="45">
        <f>AN43</f>
        <v>0</v>
      </c>
      <c r="C240" s="45"/>
      <c r="D240" s="45"/>
      <c r="E240" s="45"/>
      <c r="F240" s="45"/>
      <c r="G240" s="45"/>
      <c r="H240" s="45"/>
      <c r="I240" s="45"/>
      <c r="J240" s="45"/>
      <c r="K240" s="45"/>
      <c r="L240" s="45"/>
      <c r="M240" s="45"/>
      <c r="N240" s="45"/>
      <c r="O240" s="45"/>
      <c r="P240" s="45"/>
      <c r="Q240" s="45"/>
      <c r="R240" s="45"/>
      <c r="S240" s="45"/>
      <c r="T240" s="45"/>
      <c r="U240" s="45"/>
      <c r="V240" s="45"/>
      <c r="W240" s="45"/>
      <c r="X240" s="45"/>
      <c r="Y240" s="45"/>
      <c r="Z240" s="45"/>
      <c r="AA240" s="45"/>
      <c r="AB240" s="45"/>
      <c r="AC240" s="49">
        <f>COUNT(D240:Z240)</f>
        <v>0</v>
      </c>
      <c r="AD240" s="49"/>
      <c r="AE240" s="49"/>
      <c r="AF240" s="49"/>
      <c r="AG240" s="49">
        <f t="shared" si="5"/>
        <v>0</v>
      </c>
      <c r="AH240" s="49"/>
      <c r="AI240" s="49"/>
      <c r="AJ240" s="49"/>
      <c r="AK240" s="49">
        <f t="shared" si="7"/>
        <v>0</v>
      </c>
    </row>
    <row r="241" spans="1:37" ht="15">
      <c r="A241" s="45"/>
      <c r="B241" s="101" t="s">
        <v>55</v>
      </c>
      <c r="C241" s="45">
        <f>HLOOKUP('Revisión Simce'!C8,'Revisión Simce'!$BH$13:$CQ$46,34,TRUE)</f>
        <v>0</v>
      </c>
      <c r="D241" s="45">
        <f>HLOOKUP('Revisión Simce'!D8,'Revisión Simce'!$BH$13:$CQ$46,34,TRUE)</f>
        <v>0</v>
      </c>
      <c r="E241" s="45">
        <f>HLOOKUP('Revisión Simce'!E8,'Revisión Simce'!$BH$13:$CQ$46,34,TRUE)</f>
        <v>0</v>
      </c>
      <c r="F241" s="45" t="e">
        <f>HLOOKUP('Revisión Simce'!F8,'Revisión Simce'!$BH$13:$CQ$46,34,TRUE)</f>
        <v>#N/A</v>
      </c>
      <c r="G241" s="45" t="e">
        <f>HLOOKUP('Revisión Simce'!G8,'Revisión Simce'!$BH$13:$CQ$46,34,TRUE)</f>
        <v>#N/A</v>
      </c>
      <c r="H241" s="45" t="e">
        <f>HLOOKUP('Revisión Simce'!H8,'Revisión Simce'!$BH$13:$CQ$46,34,TRUE)</f>
        <v>#N/A</v>
      </c>
      <c r="I241" s="45" t="e">
        <f>HLOOKUP('Revisión Simce'!I8,'Revisión Simce'!$BH$13:$CQ$46,34,TRUE)</f>
        <v>#N/A</v>
      </c>
      <c r="J241" s="45" t="e">
        <f>HLOOKUP('Revisión Simce'!J8,'Revisión Simce'!$BH$13:$CQ$46,34,TRUE)</f>
        <v>#N/A</v>
      </c>
      <c r="K241" s="45" t="e">
        <f>HLOOKUP('Revisión Simce'!K8,'Revisión Simce'!$BH$13:$CQ$46,34,TRUE)</f>
        <v>#N/A</v>
      </c>
      <c r="L241" s="45" t="e">
        <f>HLOOKUP('Revisión Simce'!L8,'Revisión Simce'!$BH$13:$CQ$46,34,TRUE)</f>
        <v>#N/A</v>
      </c>
      <c r="M241" s="45" t="e">
        <f>HLOOKUP('Revisión Simce'!M8,'Revisión Simce'!$BH$13:$CQ$46,34,TRUE)</f>
        <v>#N/A</v>
      </c>
      <c r="N241" s="45" t="e">
        <f>HLOOKUP('Revisión Simce'!N8,'Revisión Simce'!$BH$13:$CQ$46,34,TRUE)</f>
        <v>#N/A</v>
      </c>
      <c r="O241" s="45" t="e">
        <f>HLOOKUP('Revisión Simce'!O8,'Revisión Simce'!$BH$13:$CQ$46,34,TRUE)</f>
        <v>#N/A</v>
      </c>
      <c r="P241" s="45" t="e">
        <f>HLOOKUP('Revisión Simce'!P8,'Revisión Simce'!$BH$13:$CQ$46,34,TRUE)</f>
        <v>#N/A</v>
      </c>
      <c r="Q241" s="45" t="e">
        <f>HLOOKUP('Revisión Simce'!Q8,'Revisión Simce'!$BH$13:$CQ$46,34,TRUE)</f>
        <v>#N/A</v>
      </c>
      <c r="R241" s="45" t="e">
        <f>HLOOKUP('Revisión Simce'!R8,'Revisión Simce'!$BH$13:$CQ$46,34,TRUE)</f>
        <v>#N/A</v>
      </c>
      <c r="S241" s="45" t="e">
        <f>HLOOKUP('Revisión Simce'!S8,'Revisión Simce'!$BH$13:$CQ$46,34,TRUE)</f>
        <v>#N/A</v>
      </c>
      <c r="T241" s="45" t="e">
        <f>HLOOKUP('Revisión Simce'!T8,'Revisión Simce'!$BH$13:$CQ$46,34,TRUE)</f>
        <v>#N/A</v>
      </c>
      <c r="U241" s="45" t="e">
        <f>HLOOKUP('Revisión Simce'!U8,'Revisión Simce'!$BH$13:$CQ$46,34,TRUE)</f>
        <v>#N/A</v>
      </c>
      <c r="V241" s="45" t="e">
        <f>HLOOKUP('Revisión Simce'!V8,'Revisión Simce'!$BH$13:$CQ$46,34,TRUE)</f>
        <v>#N/A</v>
      </c>
      <c r="W241" s="45" t="e">
        <f>HLOOKUP('Revisión Simce'!W8,'Revisión Simce'!$BH$13:$CQ$46,34,TRUE)</f>
        <v>#N/A</v>
      </c>
      <c r="X241" s="45" t="e">
        <f>HLOOKUP('Revisión Simce'!X8,'Revisión Simce'!$BH$13:$CQ$46,34,TRUE)</f>
        <v>#N/A</v>
      </c>
      <c r="Y241" s="45" t="e">
        <f>HLOOKUP('Revisión Simce'!Y8,'Revisión Simce'!$BH$13:$CQ$46,34,TRUE)</f>
        <v>#N/A</v>
      </c>
      <c r="Z241" s="45"/>
      <c r="AA241" s="45"/>
      <c r="AB241" s="45"/>
      <c r="AC241" s="49">
        <f>COUNT(C241:Z241)</f>
        <v>3</v>
      </c>
      <c r="AD241" s="49"/>
      <c r="AE241" s="49"/>
      <c r="AF241" s="49"/>
      <c r="AG241" s="49">
        <f t="shared" si="5"/>
        <v>3</v>
      </c>
      <c r="AH241" s="49"/>
      <c r="AI241" s="49"/>
      <c r="AJ241" s="49"/>
      <c r="AK241" s="49">
        <f t="shared" si="7"/>
        <v>0</v>
      </c>
    </row>
    <row r="242" spans="1:37" ht="15">
      <c r="A242" s="45"/>
      <c r="B242" s="101" t="s">
        <v>56</v>
      </c>
      <c r="C242" s="45">
        <f>HLOOKUP('Revisión Simce'!C9,'Revisión Simce'!$BH$13:$CQ$46,34,TRUE)</f>
        <v>0</v>
      </c>
      <c r="D242" s="45">
        <f>HLOOKUP('Revisión Simce'!D9,'Revisión Simce'!$BH$13:$CQ$46,34,TRUE)</f>
        <v>0</v>
      </c>
      <c r="E242" s="45">
        <f>HLOOKUP('Revisión Simce'!E9,'Revisión Simce'!$BH$13:$CQ$46,34,TRUE)</f>
        <v>0</v>
      </c>
      <c r="F242" s="45">
        <f>HLOOKUP('Revisión Simce'!F9,'Revisión Simce'!$BH$13:$CQ$46,34,TRUE)</f>
        <v>0</v>
      </c>
      <c r="G242" s="45">
        <f>HLOOKUP('Revisión Simce'!G9,'Revisión Simce'!$BH$13:$CQ$46,34,TRUE)</f>
        <v>0</v>
      </c>
      <c r="H242" s="45">
        <f>HLOOKUP('Revisión Simce'!H9,'Revisión Simce'!$BH$13:$CQ$46,34,TRUE)</f>
        <v>0</v>
      </c>
      <c r="I242" s="45" t="e">
        <f>HLOOKUP('Revisión Simce'!I9,'Revisión Simce'!$BH$13:$CQ$46,34,TRUE)</f>
        <v>#N/A</v>
      </c>
      <c r="J242" s="45" t="e">
        <f>HLOOKUP('Revisión Simce'!J9,'Revisión Simce'!$BH$13:$CQ$46,34,TRUE)</f>
        <v>#N/A</v>
      </c>
      <c r="K242" s="45" t="e">
        <f>HLOOKUP('Revisión Simce'!K9,'Revisión Simce'!$BH$13:$CQ$46,34,TRUE)</f>
        <v>#N/A</v>
      </c>
      <c r="L242" s="45" t="e">
        <f>HLOOKUP('Revisión Simce'!L9,'Revisión Simce'!$BH$13:$CQ$46,34,TRUE)</f>
        <v>#N/A</v>
      </c>
      <c r="M242" s="45" t="e">
        <f>HLOOKUP('Revisión Simce'!M9,'Revisión Simce'!$BH$13:$CQ$46,34,TRUE)</f>
        <v>#N/A</v>
      </c>
      <c r="N242" s="45" t="e">
        <f>HLOOKUP('Revisión Simce'!N9,'Revisión Simce'!$BH$13:$CQ$46,34,TRUE)</f>
        <v>#N/A</v>
      </c>
      <c r="O242" s="45" t="e">
        <f>HLOOKUP('Revisión Simce'!O9,'Revisión Simce'!$BH$13:$CQ$46,34,TRUE)</f>
        <v>#N/A</v>
      </c>
      <c r="P242" s="45" t="e">
        <f>HLOOKUP('Revisión Simce'!P9,'Revisión Simce'!$BH$13:$CQ$46,34,TRUE)</f>
        <v>#N/A</v>
      </c>
      <c r="Q242" s="45" t="e">
        <f>HLOOKUP('Revisión Simce'!Q9,'Revisión Simce'!$BH$13:$CQ$46,34,TRUE)</f>
        <v>#N/A</v>
      </c>
      <c r="R242" s="45" t="e">
        <f>HLOOKUP('Revisión Simce'!R9,'Revisión Simce'!$BH$13:$CQ$46,34,TRUE)</f>
        <v>#N/A</v>
      </c>
      <c r="S242" s="45" t="e">
        <f>HLOOKUP('Revisión Simce'!S9,'Revisión Simce'!$BH$13:$CQ$46,34,TRUE)</f>
        <v>#N/A</v>
      </c>
      <c r="T242" s="45" t="e">
        <f>HLOOKUP('Revisión Simce'!T9,'Revisión Simce'!$BH$13:$CQ$46,34,TRUE)</f>
        <v>#N/A</v>
      </c>
      <c r="U242" s="45" t="e">
        <f>HLOOKUP('Revisión Simce'!U9,'Revisión Simce'!$BH$13:$CQ$46,34,TRUE)</f>
        <v>#N/A</v>
      </c>
      <c r="V242" s="45" t="e">
        <f>HLOOKUP('Revisión Simce'!V9,'Revisión Simce'!$BH$13:$CQ$46,34,TRUE)</f>
        <v>#N/A</v>
      </c>
      <c r="W242" s="45" t="e">
        <f>HLOOKUP('Revisión Simce'!W9,'Revisión Simce'!$BH$13:$CQ$46,34,TRUE)</f>
        <v>#N/A</v>
      </c>
      <c r="X242" s="45" t="e">
        <f>HLOOKUP('Revisión Simce'!X9,'Revisión Simce'!$BH$13:$CQ$46,34,TRUE)</f>
        <v>#N/A</v>
      </c>
      <c r="Y242" s="45" t="e">
        <f>HLOOKUP('Revisión Simce'!Y9,'Revisión Simce'!$BH$13:$CQ$46,34,TRUE)</f>
        <v>#N/A</v>
      </c>
      <c r="Z242" s="45"/>
      <c r="AA242" s="45"/>
      <c r="AB242" s="45"/>
      <c r="AC242" s="49">
        <f>COUNT(C242:Z242)</f>
        <v>6</v>
      </c>
      <c r="AD242" s="49"/>
      <c r="AE242" s="49"/>
      <c r="AF242" s="49"/>
      <c r="AG242" s="49">
        <f>COUNTIF(C242:Y242,"=0")</f>
        <v>6</v>
      </c>
      <c r="AH242" s="49"/>
      <c r="AI242" s="49"/>
      <c r="AJ242" s="49"/>
      <c r="AK242" s="49">
        <f t="shared" si="7"/>
        <v>0</v>
      </c>
    </row>
    <row r="243" spans="1:37" ht="15">
      <c r="A243" s="45"/>
      <c r="B243" s="101" t="s">
        <v>57</v>
      </c>
      <c r="C243" s="45">
        <f>HLOOKUP('Revisión Simce'!C10,'Revisión Simce'!$BH$13:$CQ$46,34,TRUE)</f>
        <v>0</v>
      </c>
      <c r="D243" s="45">
        <f>HLOOKUP('Revisión Simce'!D10,'Revisión Simce'!$BH$13:$CQ$46,34,TRUE)</f>
        <v>0</v>
      </c>
      <c r="E243" s="45">
        <f>HLOOKUP('Revisión Simce'!E10,'Revisión Simce'!$BH$13:$CQ$46,34,TRUE)</f>
        <v>0</v>
      </c>
      <c r="F243" s="45">
        <f>HLOOKUP('Revisión Simce'!F10,'Revisión Simce'!$BH$13:$CQ$46,34,TRUE)</f>
        <v>0</v>
      </c>
      <c r="G243" s="45">
        <f>HLOOKUP('Revisión Simce'!G10,'Revisión Simce'!$BH$13:$CQ$46,34,TRUE)</f>
        <v>0</v>
      </c>
      <c r="H243" s="45">
        <f>HLOOKUP('Revisión Simce'!H10,'Revisión Simce'!$BH$13:$CQ$46,34,TRUE)</f>
        <v>0</v>
      </c>
      <c r="I243" s="45">
        <f>HLOOKUP('Revisión Simce'!I10,'Revisión Simce'!$BH$13:$CQ$46,34,TRUE)</f>
        <v>0</v>
      </c>
      <c r="J243" s="45" t="e">
        <f>HLOOKUP('Revisión Simce'!J10,'Revisión Simce'!$BH$13:$CQ$46,34,TRUE)</f>
        <v>#N/A</v>
      </c>
      <c r="K243" s="45" t="e">
        <f>HLOOKUP('Revisión Simce'!K10,'Revisión Simce'!$BH$13:$CQ$46,34,TRUE)</f>
        <v>#N/A</v>
      </c>
      <c r="L243" s="45" t="e">
        <f>HLOOKUP('Revisión Simce'!L10,'Revisión Simce'!$BH$13:$CQ$46,34,TRUE)</f>
        <v>#N/A</v>
      </c>
      <c r="M243" s="45" t="e">
        <f>HLOOKUP('Revisión Simce'!M10,'Revisión Simce'!$BH$13:$CQ$46,34,TRUE)</f>
        <v>#N/A</v>
      </c>
      <c r="N243" s="45" t="e">
        <f>HLOOKUP('Revisión Simce'!N10,'Revisión Simce'!$BH$13:$CQ$46,34,TRUE)</f>
        <v>#N/A</v>
      </c>
      <c r="O243" s="45" t="e">
        <f>HLOOKUP('Revisión Simce'!O10,'Revisión Simce'!$BH$13:$CQ$46,34,TRUE)</f>
        <v>#N/A</v>
      </c>
      <c r="P243" s="45" t="e">
        <f>HLOOKUP('Revisión Simce'!P10,'Revisión Simce'!$BH$13:$CQ$46,34,TRUE)</f>
        <v>#N/A</v>
      </c>
      <c r="Q243" s="45" t="e">
        <f>HLOOKUP('Revisión Simce'!Q10,'Revisión Simce'!$BH$13:$CQ$46,34,TRUE)</f>
        <v>#N/A</v>
      </c>
      <c r="R243" s="45" t="e">
        <f>HLOOKUP('Revisión Simce'!R10,'Revisión Simce'!$BH$13:$CQ$46,34,TRUE)</f>
        <v>#N/A</v>
      </c>
      <c r="S243" s="45" t="e">
        <f>HLOOKUP('Revisión Simce'!S10,'Revisión Simce'!$BH$13:$CQ$46,34,TRUE)</f>
        <v>#N/A</v>
      </c>
      <c r="T243" s="45" t="e">
        <f>HLOOKUP('Revisión Simce'!T10,'Revisión Simce'!$BH$13:$CQ$46,34,TRUE)</f>
        <v>#N/A</v>
      </c>
      <c r="U243" s="45" t="e">
        <f>HLOOKUP('Revisión Simce'!U10,'Revisión Simce'!$BH$13:$CQ$46,34,TRUE)</f>
        <v>#N/A</v>
      </c>
      <c r="V243" s="45" t="e">
        <f>HLOOKUP('Revisión Simce'!V10,'Revisión Simce'!$BH$13:$CQ$46,34,TRUE)</f>
        <v>#N/A</v>
      </c>
      <c r="W243" s="45" t="e">
        <f>HLOOKUP('Revisión Simce'!W10,'Revisión Simce'!$BH$13:$CQ$46,34,TRUE)</f>
        <v>#N/A</v>
      </c>
      <c r="X243" s="45" t="e">
        <f>HLOOKUP('Revisión Simce'!X10,'Revisión Simce'!$BH$13:$CQ$46,34,TRUE)</f>
        <v>#N/A</v>
      </c>
      <c r="Y243" s="45" t="e">
        <f>HLOOKUP('Revisión Simce'!Y10,'Revisión Simce'!$BH$13:$CQ$46,34,TRUE)</f>
        <v>#N/A</v>
      </c>
      <c r="Z243" s="45"/>
      <c r="AA243" s="45"/>
      <c r="AB243" s="45"/>
      <c r="AC243" s="49">
        <f>COUNT(C243:Z243)</f>
        <v>7</v>
      </c>
      <c r="AD243" s="49"/>
      <c r="AE243" s="49"/>
      <c r="AF243" s="49"/>
      <c r="AG243" s="49">
        <f>COUNTIF(C243:Y243,"=0")</f>
        <v>7</v>
      </c>
      <c r="AH243" s="49"/>
      <c r="AI243" s="49"/>
      <c r="AJ243" s="49"/>
      <c r="AK243" s="49">
        <f t="shared" si="7"/>
        <v>0</v>
      </c>
    </row>
    <row r="244" spans="1:37" ht="15">
      <c r="A244" s="45"/>
      <c r="B244" s="101" t="s">
        <v>58</v>
      </c>
      <c r="C244" s="45">
        <f>HLOOKUP('Revisión Simce'!C11,'Revisión Simce'!$BH$13:$CQ$46,34,TRUE)</f>
        <v>0</v>
      </c>
      <c r="D244" s="45">
        <f>HLOOKUP('Revisión Simce'!D11,'Revisión Simce'!$BH$13:$CQ$46,34,TRUE)</f>
        <v>0</v>
      </c>
      <c r="E244" s="45">
        <f>HLOOKUP('Revisión Simce'!E11,'Revisión Simce'!$BH$13:$CQ$46,34,TRUE)</f>
        <v>0</v>
      </c>
      <c r="F244" s="45">
        <f>HLOOKUP('Revisión Simce'!F11,'Revisión Simce'!$BH$13:$CQ$46,34,TRUE)</f>
        <v>0</v>
      </c>
      <c r="G244" s="45">
        <f>HLOOKUP('Revisión Simce'!G11,'Revisión Simce'!$BH$13:$CQ$46,34,TRUE)</f>
        <v>0</v>
      </c>
      <c r="H244" s="45">
        <f>HLOOKUP('Revisión Simce'!H11,'Revisión Simce'!$BH$13:$CQ$46,34,TRUE)</f>
        <v>0</v>
      </c>
      <c r="I244" s="45">
        <f>HLOOKUP('Revisión Simce'!I11,'Revisión Simce'!$BH$13:$CQ$46,34,TRUE)</f>
        <v>0</v>
      </c>
      <c r="J244" s="45">
        <f>HLOOKUP('Revisión Simce'!J11,'Revisión Simce'!$BH$13:$CQ$46,34,TRUE)</f>
        <v>0</v>
      </c>
      <c r="K244" s="45">
        <f>HLOOKUP('Revisión Simce'!K11,'Revisión Simce'!$BH$13:$CQ$46,34,TRUE)</f>
        <v>0</v>
      </c>
      <c r="L244" s="45" t="e">
        <f>HLOOKUP('Revisión Simce'!L11,'Revisión Simce'!$BH$13:$CQ$46,34,TRUE)</f>
        <v>#N/A</v>
      </c>
      <c r="M244" s="45" t="e">
        <f>HLOOKUP('Revisión Simce'!M11,'Revisión Simce'!$BH$13:$CQ$46,34,TRUE)</f>
        <v>#N/A</v>
      </c>
      <c r="N244" s="45" t="e">
        <f>HLOOKUP('Revisión Simce'!N11,'Revisión Simce'!$BH$13:$CQ$46,34,TRUE)</f>
        <v>#N/A</v>
      </c>
      <c r="O244" s="45" t="e">
        <f>HLOOKUP('Revisión Simce'!O11,'Revisión Simce'!$BH$13:$CQ$46,34,TRUE)</f>
        <v>#N/A</v>
      </c>
      <c r="P244" s="45" t="e">
        <f>HLOOKUP('Revisión Simce'!P11,'Revisión Simce'!$BH$13:$CQ$46,34,TRUE)</f>
        <v>#N/A</v>
      </c>
      <c r="Q244" s="45" t="e">
        <f>HLOOKUP('Revisión Simce'!Q11,'Revisión Simce'!$BH$13:$CQ$46,34,TRUE)</f>
        <v>#N/A</v>
      </c>
      <c r="R244" s="45" t="e">
        <f>HLOOKUP('Revisión Simce'!R11,'Revisión Simce'!$BH$13:$CQ$46,34,TRUE)</f>
        <v>#N/A</v>
      </c>
      <c r="S244" s="45" t="e">
        <f>HLOOKUP('Revisión Simce'!S11,'Revisión Simce'!$BH$13:$CQ$46,34,TRUE)</f>
        <v>#N/A</v>
      </c>
      <c r="T244" s="45" t="e">
        <f>HLOOKUP('Revisión Simce'!T11,'Revisión Simce'!$BH$13:$CQ$46,34,TRUE)</f>
        <v>#N/A</v>
      </c>
      <c r="U244" s="45" t="e">
        <f>HLOOKUP('Revisión Simce'!U11,'Revisión Simce'!$BH$13:$CQ$46,34,TRUE)</f>
        <v>#N/A</v>
      </c>
      <c r="V244" s="45" t="e">
        <f>HLOOKUP('Revisión Simce'!V11,'Revisión Simce'!$BH$13:$CQ$46,34,TRUE)</f>
        <v>#N/A</v>
      </c>
      <c r="W244" s="45" t="e">
        <f>HLOOKUP('Revisión Simce'!W11,'Revisión Simce'!$BH$13:$CQ$46,34,TRUE)</f>
        <v>#N/A</v>
      </c>
      <c r="X244" s="45" t="e">
        <f>HLOOKUP('Revisión Simce'!X11,'Revisión Simce'!$BH$13:$CQ$46,34,TRUE)</f>
        <v>#N/A</v>
      </c>
      <c r="Y244" s="45" t="e">
        <f>HLOOKUP('Revisión Simce'!Y11,'Revisión Simce'!$BH$13:$CQ$46,34,TRUE)</f>
        <v>#N/A</v>
      </c>
      <c r="Z244" s="45"/>
      <c r="AA244" s="45"/>
      <c r="AB244" s="45"/>
      <c r="AC244" s="49">
        <f>COUNT(C244:Z244)</f>
        <v>9</v>
      </c>
      <c r="AD244" s="49"/>
      <c r="AE244" s="49"/>
      <c r="AF244" s="49"/>
      <c r="AG244" s="49">
        <f>COUNTIF(C244:Y244,"=0")</f>
        <v>9</v>
      </c>
      <c r="AH244" s="49"/>
      <c r="AI244" s="49"/>
      <c r="AJ244" s="49"/>
      <c r="AK244" s="49">
        <f t="shared" si="7"/>
        <v>0</v>
      </c>
    </row>
    <row r="245" spans="1:37" ht="15">
      <c r="A245" s="45"/>
      <c r="B245" s="101"/>
      <c r="C245" s="45">
        <f>HLOOKUP('Revisión Simce'!C12,'Revisión Simce'!$BH$13:$CQ$46,34,TRUE)</f>
        <v>0</v>
      </c>
      <c r="D245" s="45">
        <f>HLOOKUP('Revisión Simce'!D12,'Revisión Simce'!$BH$13:$CQ$46,34,TRUE)</f>
        <v>0</v>
      </c>
      <c r="E245" s="45">
        <f>HLOOKUP('Revisión Simce'!E12,'Revisión Simce'!$BH$13:$CQ$46,34,TRUE)</f>
        <v>0</v>
      </c>
      <c r="F245" s="45">
        <f>HLOOKUP('Revisión Simce'!F12,'Revisión Simce'!$BH$13:$CQ$46,34,TRUE)</f>
        <v>0</v>
      </c>
      <c r="G245" s="45">
        <f>HLOOKUP('Revisión Simce'!G12,'Revisión Simce'!$BH$13:$CQ$46,34,TRUE)</f>
        <v>0</v>
      </c>
      <c r="H245" s="45" t="e">
        <f>HLOOKUP('Revisión Simce'!H12,'Revisión Simce'!$BH$13:$CQ$46,34,TRUE)</f>
        <v>#N/A</v>
      </c>
      <c r="I245" s="45" t="e">
        <f>HLOOKUP('Revisión Simce'!I12,'Revisión Simce'!$BH$13:$CQ$46,34,TRUE)</f>
        <v>#N/A</v>
      </c>
      <c r="J245" s="45" t="e">
        <f>HLOOKUP('Revisión Simce'!J12,'Revisión Simce'!$BH$13:$CQ$46,34,TRUE)</f>
        <v>#N/A</v>
      </c>
      <c r="K245" s="45" t="e">
        <f>HLOOKUP('Revisión Simce'!K12,'Revisión Simce'!$BH$13:$CQ$46,34,TRUE)</f>
        <v>#N/A</v>
      </c>
      <c r="L245" s="45" t="e">
        <f>HLOOKUP('Revisión Simce'!L12,'Revisión Simce'!$BH$13:$CQ$46,34,TRUE)</f>
        <v>#N/A</v>
      </c>
      <c r="M245" s="45" t="e">
        <f>HLOOKUP('Revisión Simce'!M12,'Revisión Simce'!$BH$13:$CQ$46,34,TRUE)</f>
        <v>#N/A</v>
      </c>
      <c r="N245" s="45" t="e">
        <f>HLOOKUP('Revisión Simce'!N12,'Revisión Simce'!$BH$13:$CQ$46,34,TRUE)</f>
        <v>#N/A</v>
      </c>
      <c r="O245" s="45" t="e">
        <f>HLOOKUP('Revisión Simce'!O12,'Revisión Simce'!$BH$13:$CQ$46,34,TRUE)</f>
        <v>#N/A</v>
      </c>
      <c r="P245" s="45" t="e">
        <f>HLOOKUP('Revisión Simce'!P12,'Revisión Simce'!$BH$13:$CQ$46,34,TRUE)</f>
        <v>#N/A</v>
      </c>
      <c r="Q245" s="45" t="e">
        <f>HLOOKUP('Revisión Simce'!Q12,'Revisión Simce'!$BH$13:$CQ$46,34,TRUE)</f>
        <v>#N/A</v>
      </c>
      <c r="R245" s="45" t="e">
        <f>HLOOKUP('Revisión Simce'!R12,'Revisión Simce'!$BH$13:$CQ$46,34,TRUE)</f>
        <v>#N/A</v>
      </c>
      <c r="S245" s="45" t="e">
        <f>HLOOKUP('Revisión Simce'!S12,'Revisión Simce'!$BH$13:$CQ$46,34,TRUE)</f>
        <v>#N/A</v>
      </c>
      <c r="T245" s="45" t="e">
        <f>HLOOKUP('Revisión Simce'!T12,'Revisión Simce'!$BH$13:$CQ$46,34,TRUE)</f>
        <v>#N/A</v>
      </c>
      <c r="U245" s="45" t="e">
        <f>HLOOKUP('Revisión Simce'!U12,'Revisión Simce'!$BH$13:$CQ$46,34,TRUE)</f>
        <v>#N/A</v>
      </c>
      <c r="V245" s="45" t="e">
        <f>HLOOKUP('Revisión Simce'!V12,'Revisión Simce'!$BH$13:$CQ$46,34,TRUE)</f>
        <v>#N/A</v>
      </c>
      <c r="W245" s="45" t="e">
        <f>HLOOKUP('Revisión Simce'!W12,'Revisión Simce'!$BH$13:$CQ$46,34,TRUE)</f>
        <v>#N/A</v>
      </c>
      <c r="X245" s="45" t="e">
        <f>HLOOKUP('Revisión Simce'!X12,'Revisión Simce'!$BH$13:$CQ$46,34,TRUE)</f>
        <v>#N/A</v>
      </c>
      <c r="Y245" s="45" t="e">
        <f>HLOOKUP('Revisión Simce'!Y12,'Revisión Simce'!$BH$13:$CQ$46,34,TRUE)</f>
        <v>#N/A</v>
      </c>
      <c r="Z245" s="45"/>
      <c r="AA245" s="45"/>
      <c r="AB245" s="45"/>
      <c r="AC245" s="49">
        <f>COUNT(C245:Z245)</f>
        <v>5</v>
      </c>
      <c r="AD245" s="49"/>
      <c r="AE245" s="49"/>
      <c r="AF245" s="49"/>
      <c r="AG245" s="49">
        <f>COUNTIF(C245:Y245,"=0")</f>
        <v>5</v>
      </c>
      <c r="AH245" s="49"/>
      <c r="AI245" s="49"/>
      <c r="AJ245" s="49"/>
      <c r="AK245" s="49">
        <f>AC245-AG245</f>
        <v>0</v>
      </c>
    </row>
    <row r="246" spans="1:37" ht="15.75" thickBot="1">
      <c r="A246" s="89"/>
      <c r="B246" s="99" t="s">
        <v>59</v>
      </c>
      <c r="C246" s="100"/>
      <c r="D246" s="100"/>
      <c r="E246" s="100"/>
      <c r="F246" s="100"/>
      <c r="G246" s="100"/>
      <c r="H246" s="100"/>
      <c r="I246" s="100"/>
      <c r="J246" s="100"/>
      <c r="K246" s="100"/>
      <c r="L246" s="100"/>
      <c r="M246" s="100"/>
      <c r="N246" s="100"/>
      <c r="O246" s="100"/>
      <c r="P246" s="100"/>
      <c r="Q246" s="100"/>
      <c r="R246" s="100"/>
      <c r="S246" s="100"/>
      <c r="T246" s="100"/>
      <c r="U246" s="100"/>
      <c r="V246" s="100"/>
      <c r="W246" s="100"/>
      <c r="X246" s="100"/>
      <c r="Y246" s="100"/>
      <c r="Z246" s="100"/>
      <c r="AA246" s="100"/>
      <c r="AB246" s="100"/>
      <c r="AC246" s="100">
        <f>SUM(AC241:AC244)</f>
        <v>25</v>
      </c>
      <c r="AD246" s="100">
        <f>SUM(AD241:AD244)</f>
        <v>0</v>
      </c>
      <c r="AE246" s="100">
        <f>SUM(AE241:AE244)</f>
        <v>0</v>
      </c>
      <c r="AF246" s="100">
        <f>SUM(AF241:AF244)</f>
        <v>0</v>
      </c>
      <c r="AG246" s="100">
        <f>SUM(AG241:AG244)</f>
        <v>25</v>
      </c>
      <c r="AH246" s="100"/>
      <c r="AI246" s="100"/>
      <c r="AJ246" s="100"/>
      <c r="AK246" s="100">
        <f>SUM(AK241:AK244)</f>
        <v>0</v>
      </c>
    </row>
    <row r="247" spans="1:38" ht="15">
      <c r="A247" s="15"/>
      <c r="B247" s="15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  <c r="AA247" s="15"/>
      <c r="AB247" s="15"/>
      <c r="AC247" s="106"/>
      <c r="AD247" s="106"/>
      <c r="AE247" s="106"/>
      <c r="AF247" s="106"/>
      <c r="AG247" s="106"/>
      <c r="AH247" s="106"/>
      <c r="AI247" s="106"/>
      <c r="AJ247" s="106"/>
      <c r="AK247" s="106"/>
      <c r="AL247">
        <v>33</v>
      </c>
    </row>
    <row r="248" spans="1:37" ht="15">
      <c r="A248" s="15">
        <f>AN44</f>
        <v>0</v>
      </c>
      <c r="B248" s="15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  <c r="AA248" s="15"/>
      <c r="AB248" s="15"/>
      <c r="AC248" s="106"/>
      <c r="AD248" s="106"/>
      <c r="AE248" s="106"/>
      <c r="AF248" s="106"/>
      <c r="AG248" s="106"/>
      <c r="AH248" s="106"/>
      <c r="AI248" s="106"/>
      <c r="AJ248" s="106"/>
      <c r="AK248" s="106"/>
    </row>
    <row r="249" spans="1:37" ht="15">
      <c r="A249" s="15"/>
      <c r="B249" s="85" t="s">
        <v>55</v>
      </c>
      <c r="C249" s="15" t="e">
        <f>HLOOKUP('Revisión Simce'!C151,'Revisión Simce'!$BH$13:$CQ$46,14,TRUE)</f>
        <v>#N/A</v>
      </c>
      <c r="D249" s="15" t="e">
        <f>HLOOKUP('Revisión Simce'!D151,'Revisión Simce'!$BH$13:$CQ$46,14,TRUE)</f>
        <v>#N/A</v>
      </c>
      <c r="E249" s="15" t="e">
        <f>HLOOKUP('Revisión Simce'!E151,'Revisión Simce'!$BH$13:$CQ$46,14,TRUE)</f>
        <v>#N/A</v>
      </c>
      <c r="F249" s="15" t="e">
        <f>HLOOKUP('Revisión Simce'!F151,'Revisión Simce'!$BH$13:$CQ$46,14,TRUE)</f>
        <v>#N/A</v>
      </c>
      <c r="G249" s="15" t="e">
        <f>HLOOKUP('Revisión Simce'!G151,'Revisión Simce'!$BH$13:$CQ$46,14,TRUE)</f>
        <v>#N/A</v>
      </c>
      <c r="H249" s="15" t="e">
        <f>HLOOKUP('Revisión Simce'!H151,'Revisión Simce'!$BH$13:$CQ$46,14,TRUE)</f>
        <v>#N/A</v>
      </c>
      <c r="I249" s="15" t="e">
        <f>HLOOKUP('Revisión Simce'!I151,'Revisión Simce'!$BH$13:$CQ$46,14,TRUE)</f>
        <v>#N/A</v>
      </c>
      <c r="J249" s="15" t="e">
        <f>HLOOKUP('Revisión Simce'!J151,'Revisión Simce'!$BH$13:$CQ$46,14,TRUE)</f>
        <v>#N/A</v>
      </c>
      <c r="K249" s="15" t="e">
        <f>HLOOKUP('Revisión Simce'!K151,'Revisión Simce'!$BH$13:$CQ$46,14,TRUE)</f>
        <v>#N/A</v>
      </c>
      <c r="L249" s="15" t="e">
        <f>HLOOKUP('Revisión Simce'!L151,'Revisión Simce'!$BH$13:$CQ$46,14,TRUE)</f>
        <v>#N/A</v>
      </c>
      <c r="M249" s="15" t="e">
        <f>HLOOKUP('Revisión Simce'!M151,'Revisión Simce'!$BH$13:$CQ$46,14,TRUE)</f>
        <v>#N/A</v>
      </c>
      <c r="N249" s="15" t="e">
        <f>HLOOKUP('Revisión Simce'!N151,'Revisión Simce'!$BH$13:$CQ$46,14,TRUE)</f>
        <v>#N/A</v>
      </c>
      <c r="O249" s="15" t="e">
        <f>HLOOKUP('Revisión Simce'!O151,'Revisión Simce'!$BH$13:$CQ$46,14,TRUE)</f>
        <v>#N/A</v>
      </c>
      <c r="P249" s="15" t="e">
        <f>HLOOKUP('Revisión Simce'!P151,'Revisión Simce'!$BH$13:$CQ$46,14,TRUE)</f>
        <v>#N/A</v>
      </c>
      <c r="Q249" s="15" t="e">
        <f>HLOOKUP('Revisión Simce'!Q151,'Revisión Simce'!$BH$13:$CQ$46,14,TRUE)</f>
        <v>#N/A</v>
      </c>
      <c r="R249" s="15" t="e">
        <f>HLOOKUP('Revisión Simce'!R151,'Revisión Simce'!$BH$13:$CQ$46,14,TRUE)</f>
        <v>#N/A</v>
      </c>
      <c r="S249" s="15" t="e">
        <f>HLOOKUP('Revisión Simce'!S151,'Revisión Simce'!$BH$13:$CQ$46,14,TRUE)</f>
        <v>#N/A</v>
      </c>
      <c r="T249" s="15" t="e">
        <f>HLOOKUP('Revisión Simce'!T151,'Revisión Simce'!$BH$13:$CQ$46,14,TRUE)</f>
        <v>#N/A</v>
      </c>
      <c r="U249" s="15" t="e">
        <f>HLOOKUP('Revisión Simce'!U151,'Revisión Simce'!$BH$13:$CQ$46,14,TRUE)</f>
        <v>#N/A</v>
      </c>
      <c r="V249" s="15" t="e">
        <f>HLOOKUP('Revisión Simce'!V151,'Revisión Simce'!$BH$13:$CQ$46,14,TRUE)</f>
        <v>#N/A</v>
      </c>
      <c r="W249" s="15" t="e">
        <f>HLOOKUP('Revisión Simce'!W151,'Revisión Simce'!$BH$13:$CQ$46,14,TRUE)</f>
        <v>#N/A</v>
      </c>
      <c r="X249" s="15" t="e">
        <f>HLOOKUP('Revisión Simce'!X151,'Revisión Simce'!$BH$13:$CQ$46,14,TRUE)</f>
        <v>#N/A</v>
      </c>
      <c r="Y249" s="15" t="e">
        <f>HLOOKUP('Revisión Simce'!Y151,'Revisión Simce'!$BH$13:$CQ$46,14,TRUE)</f>
        <v>#N/A</v>
      </c>
      <c r="Z249" s="15"/>
      <c r="AA249" s="15"/>
      <c r="AB249" s="15"/>
      <c r="AC249" s="106">
        <f>COUNT(D249:Z249)</f>
        <v>0</v>
      </c>
      <c r="AD249" s="106"/>
      <c r="AE249" s="106"/>
      <c r="AF249" s="106"/>
      <c r="AG249" s="106">
        <f>COUNTIF(C249:Y249,"=0")</f>
        <v>0</v>
      </c>
      <c r="AH249" s="106"/>
      <c r="AI249" s="106"/>
      <c r="AJ249" s="106"/>
      <c r="AK249" s="106">
        <f t="shared" si="7"/>
        <v>0</v>
      </c>
    </row>
    <row r="250" spans="1:37" ht="15">
      <c r="A250" s="15"/>
      <c r="B250" s="85" t="s">
        <v>56</v>
      </c>
      <c r="C250" s="15" t="e">
        <f>HLOOKUP('Revisión Simce'!C152,'Revisión Simce'!$BH$13:$CQ$46,14,TRUE)</f>
        <v>#N/A</v>
      </c>
      <c r="D250" s="15" t="e">
        <f>HLOOKUP('Revisión Simce'!D152,'Revisión Simce'!$BH$13:$CQ$46,14,TRUE)</f>
        <v>#N/A</v>
      </c>
      <c r="E250" s="15" t="e">
        <f>HLOOKUP('Revisión Simce'!E152,'Revisión Simce'!$BH$13:$CQ$46,14,TRUE)</f>
        <v>#N/A</v>
      </c>
      <c r="F250" s="15" t="e">
        <f>HLOOKUP('Revisión Simce'!F152,'Revisión Simce'!$BH$13:$CQ$46,14,TRUE)</f>
        <v>#N/A</v>
      </c>
      <c r="G250" s="15" t="e">
        <f>HLOOKUP('Revisión Simce'!G152,'Revisión Simce'!$BH$13:$CQ$46,14,TRUE)</f>
        <v>#N/A</v>
      </c>
      <c r="H250" s="15" t="e">
        <f>HLOOKUP('Revisión Simce'!H152,'Revisión Simce'!$BH$13:$CQ$46,14,TRUE)</f>
        <v>#N/A</v>
      </c>
      <c r="I250" s="15" t="e">
        <f>HLOOKUP('Revisión Simce'!I152,'Revisión Simce'!$BH$13:$CQ$46,14,TRUE)</f>
        <v>#N/A</v>
      </c>
      <c r="J250" s="15" t="e">
        <f>HLOOKUP('Revisión Simce'!J152,'Revisión Simce'!$BH$13:$CQ$46,14,TRUE)</f>
        <v>#N/A</v>
      </c>
      <c r="K250" s="15" t="e">
        <f>HLOOKUP('Revisión Simce'!K152,'Revisión Simce'!$BH$13:$CQ$46,14,TRUE)</f>
        <v>#N/A</v>
      </c>
      <c r="L250" s="15" t="e">
        <f>HLOOKUP('Revisión Simce'!L152,'Revisión Simce'!$BH$13:$CQ$46,14,TRUE)</f>
        <v>#N/A</v>
      </c>
      <c r="M250" s="15" t="e">
        <f>HLOOKUP('Revisión Simce'!M152,'Revisión Simce'!$BH$13:$CQ$46,14,TRUE)</f>
        <v>#N/A</v>
      </c>
      <c r="N250" s="15" t="e">
        <f>HLOOKUP('Revisión Simce'!N152,'Revisión Simce'!$BH$13:$CQ$46,14,TRUE)</f>
        <v>#N/A</v>
      </c>
      <c r="O250" s="15" t="e">
        <f>HLOOKUP('Revisión Simce'!O152,'Revisión Simce'!$BH$13:$CQ$46,14,TRUE)</f>
        <v>#N/A</v>
      </c>
      <c r="P250" s="15" t="e">
        <f>HLOOKUP('Revisión Simce'!P152,'Revisión Simce'!$BH$13:$CQ$46,14,TRUE)</f>
        <v>#N/A</v>
      </c>
      <c r="Q250" s="15" t="e">
        <f>HLOOKUP('Revisión Simce'!Q152,'Revisión Simce'!$BH$13:$CQ$46,14,TRUE)</f>
        <v>#N/A</v>
      </c>
      <c r="R250" s="15" t="e">
        <f>HLOOKUP('Revisión Simce'!R152,'Revisión Simce'!$BH$13:$CQ$46,14,TRUE)</f>
        <v>#N/A</v>
      </c>
      <c r="S250" s="15" t="e">
        <f>HLOOKUP('Revisión Simce'!S152,'Revisión Simce'!$BH$13:$CQ$46,14,TRUE)</f>
        <v>#N/A</v>
      </c>
      <c r="T250" s="15" t="e">
        <f>HLOOKUP('Revisión Simce'!T152,'Revisión Simce'!$BH$13:$CQ$46,14,TRUE)</f>
        <v>#N/A</v>
      </c>
      <c r="U250" s="15" t="e">
        <f>HLOOKUP('Revisión Simce'!U152,'Revisión Simce'!$BH$13:$CQ$46,14,TRUE)</f>
        <v>#N/A</v>
      </c>
      <c r="V250" s="15" t="e">
        <f>HLOOKUP('Revisión Simce'!V152,'Revisión Simce'!$BH$13:$CQ$46,14,TRUE)</f>
        <v>#N/A</v>
      </c>
      <c r="W250" s="15" t="e">
        <f>HLOOKUP('Revisión Simce'!W152,'Revisión Simce'!$BH$13:$CQ$46,14,TRUE)</f>
        <v>#N/A</v>
      </c>
      <c r="X250" s="15" t="e">
        <f>HLOOKUP('Revisión Simce'!X152,'Revisión Simce'!$BH$13:$CQ$46,14,TRUE)</f>
        <v>#N/A</v>
      </c>
      <c r="Y250" s="15" t="e">
        <f>HLOOKUP('Revisión Simce'!Y152,'Revisión Simce'!$BH$13:$CQ$46,14,TRUE)</f>
        <v>#N/A</v>
      </c>
      <c r="Z250" s="15"/>
      <c r="AA250" s="15"/>
      <c r="AB250" s="15"/>
      <c r="AC250" s="106">
        <f>COUNT(D250:Z250)</f>
        <v>0</v>
      </c>
      <c r="AD250" s="106"/>
      <c r="AE250" s="106"/>
      <c r="AF250" s="106"/>
      <c r="AG250" s="106">
        <f>COUNTIF(C250:Y250,"=0")</f>
        <v>0</v>
      </c>
      <c r="AH250" s="106"/>
      <c r="AI250" s="106"/>
      <c r="AJ250" s="106"/>
      <c r="AK250" s="106">
        <f t="shared" si="7"/>
        <v>0</v>
      </c>
    </row>
    <row r="251" spans="1:37" ht="15">
      <c r="A251" s="15"/>
      <c r="B251" s="85" t="s">
        <v>57</v>
      </c>
      <c r="C251" s="15" t="e">
        <f>HLOOKUP('Revisión Simce'!C153,'Revisión Simce'!$BH$13:$CQ$46,14,TRUE)</f>
        <v>#N/A</v>
      </c>
      <c r="D251" s="15" t="e">
        <f>HLOOKUP('Revisión Simce'!D153,'Revisión Simce'!$BH$13:$CQ$46,14,TRUE)</f>
        <v>#N/A</v>
      </c>
      <c r="E251" s="15" t="e">
        <f>HLOOKUP('Revisión Simce'!E153,'Revisión Simce'!$BH$13:$CQ$46,14,TRUE)</f>
        <v>#N/A</v>
      </c>
      <c r="F251" s="15" t="e">
        <f>HLOOKUP('Revisión Simce'!F153,'Revisión Simce'!$BH$13:$CQ$46,14,TRUE)</f>
        <v>#N/A</v>
      </c>
      <c r="G251" s="15" t="e">
        <f>HLOOKUP('Revisión Simce'!G153,'Revisión Simce'!$BH$13:$CQ$46,14,TRUE)</f>
        <v>#N/A</v>
      </c>
      <c r="H251" s="15" t="e">
        <f>HLOOKUP('Revisión Simce'!H153,'Revisión Simce'!$BH$13:$CQ$46,14,TRUE)</f>
        <v>#N/A</v>
      </c>
      <c r="I251" s="15" t="e">
        <f>HLOOKUP('Revisión Simce'!I153,'Revisión Simce'!$BH$13:$CQ$46,14,TRUE)</f>
        <v>#N/A</v>
      </c>
      <c r="J251" s="15" t="e">
        <f>HLOOKUP('Revisión Simce'!J153,'Revisión Simce'!$BH$13:$CQ$46,14,TRUE)</f>
        <v>#N/A</v>
      </c>
      <c r="K251" s="15" t="e">
        <f>HLOOKUP('Revisión Simce'!K153,'Revisión Simce'!$BH$13:$CQ$46,14,TRUE)</f>
        <v>#N/A</v>
      </c>
      <c r="L251" s="15" t="e">
        <f>HLOOKUP('Revisión Simce'!L153,'Revisión Simce'!$BH$13:$CQ$46,14,TRUE)</f>
        <v>#N/A</v>
      </c>
      <c r="M251" s="15" t="e">
        <f>HLOOKUP('Revisión Simce'!M153,'Revisión Simce'!$BH$13:$CQ$46,14,TRUE)</f>
        <v>#N/A</v>
      </c>
      <c r="N251" s="15" t="e">
        <f>HLOOKUP('Revisión Simce'!N153,'Revisión Simce'!$BH$13:$CQ$46,14,TRUE)</f>
        <v>#N/A</v>
      </c>
      <c r="O251" s="15" t="e">
        <f>HLOOKUP('Revisión Simce'!O153,'Revisión Simce'!$BH$13:$CQ$46,14,TRUE)</f>
        <v>#N/A</v>
      </c>
      <c r="P251" s="15" t="e">
        <f>HLOOKUP('Revisión Simce'!P153,'Revisión Simce'!$BH$13:$CQ$46,14,TRUE)</f>
        <v>#N/A</v>
      </c>
      <c r="Q251" s="15" t="e">
        <f>HLOOKUP('Revisión Simce'!Q153,'Revisión Simce'!$BH$13:$CQ$46,14,TRUE)</f>
        <v>#N/A</v>
      </c>
      <c r="R251" s="15" t="e">
        <f>HLOOKUP('Revisión Simce'!R153,'Revisión Simce'!$BH$13:$CQ$46,14,TRUE)</f>
        <v>#N/A</v>
      </c>
      <c r="S251" s="15" t="e">
        <f>HLOOKUP('Revisión Simce'!S153,'Revisión Simce'!$BH$13:$CQ$46,14,TRUE)</f>
        <v>#N/A</v>
      </c>
      <c r="T251" s="15" t="e">
        <f>HLOOKUP('Revisión Simce'!T153,'Revisión Simce'!$BH$13:$CQ$46,14,TRUE)</f>
        <v>#N/A</v>
      </c>
      <c r="U251" s="15" t="e">
        <f>HLOOKUP('Revisión Simce'!U153,'Revisión Simce'!$BH$13:$CQ$46,14,TRUE)</f>
        <v>#N/A</v>
      </c>
      <c r="V251" s="15" t="e">
        <f>HLOOKUP('Revisión Simce'!V153,'Revisión Simce'!$BH$13:$CQ$46,14,TRUE)</f>
        <v>#N/A</v>
      </c>
      <c r="W251" s="15" t="e">
        <f>HLOOKUP('Revisión Simce'!W153,'Revisión Simce'!$BH$13:$CQ$46,14,TRUE)</f>
        <v>#N/A</v>
      </c>
      <c r="X251" s="15" t="e">
        <f>HLOOKUP('Revisión Simce'!X153,'Revisión Simce'!$BH$13:$CQ$46,14,TRUE)</f>
        <v>#N/A</v>
      </c>
      <c r="Y251" s="15" t="e">
        <f>HLOOKUP('Revisión Simce'!Y153,'Revisión Simce'!$BH$13:$CQ$46,14,TRUE)</f>
        <v>#N/A</v>
      </c>
      <c r="Z251" s="15"/>
      <c r="AA251" s="15"/>
      <c r="AB251" s="15"/>
      <c r="AC251" s="106">
        <f>COUNT(D251:Z251)</f>
        <v>0</v>
      </c>
      <c r="AD251" s="106"/>
      <c r="AE251" s="106"/>
      <c r="AF251" s="106"/>
      <c r="AG251" s="106">
        <f>COUNTIF(C251:Y251,"=0")</f>
        <v>0</v>
      </c>
      <c r="AH251" s="106"/>
      <c r="AI251" s="106"/>
      <c r="AJ251" s="106"/>
      <c r="AK251" s="106">
        <f t="shared" si="7"/>
        <v>0</v>
      </c>
    </row>
    <row r="252" spans="1:37" ht="15">
      <c r="A252" s="15"/>
      <c r="B252" s="85" t="s">
        <v>58</v>
      </c>
      <c r="C252" s="15" t="e">
        <f>HLOOKUP('Revisión Simce'!C154,'Revisión Simce'!$BH$13:$CQ$46,14,TRUE)</f>
        <v>#N/A</v>
      </c>
      <c r="D252" s="15" t="e">
        <f>HLOOKUP('Revisión Simce'!D154,'Revisión Simce'!$BH$13:$CQ$46,14,TRUE)</f>
        <v>#N/A</v>
      </c>
      <c r="E252" s="15" t="e">
        <f>HLOOKUP('Revisión Simce'!E154,'Revisión Simce'!$BH$13:$CQ$46,14,TRUE)</f>
        <v>#N/A</v>
      </c>
      <c r="F252" s="15" t="e">
        <f>HLOOKUP('Revisión Simce'!F154,'Revisión Simce'!$BH$13:$CQ$46,14,TRUE)</f>
        <v>#N/A</v>
      </c>
      <c r="G252" s="15" t="e">
        <f>HLOOKUP('Revisión Simce'!G154,'Revisión Simce'!$BH$13:$CQ$46,14,TRUE)</f>
        <v>#N/A</v>
      </c>
      <c r="H252" s="15" t="e">
        <f>HLOOKUP('Revisión Simce'!H154,'Revisión Simce'!$BH$13:$CQ$46,14,TRUE)</f>
        <v>#N/A</v>
      </c>
      <c r="I252" s="15" t="e">
        <f>HLOOKUP('Revisión Simce'!I154,'Revisión Simce'!$BH$13:$CQ$46,14,TRUE)</f>
        <v>#N/A</v>
      </c>
      <c r="J252" s="15" t="e">
        <f>HLOOKUP('Revisión Simce'!J154,'Revisión Simce'!$BH$13:$CQ$46,14,TRUE)</f>
        <v>#N/A</v>
      </c>
      <c r="K252" s="15" t="e">
        <f>HLOOKUP('Revisión Simce'!K154,'Revisión Simce'!$BH$13:$CQ$46,14,TRUE)</f>
        <v>#N/A</v>
      </c>
      <c r="L252" s="15" t="e">
        <f>HLOOKUP('Revisión Simce'!L154,'Revisión Simce'!$BH$13:$CQ$46,14,TRUE)</f>
        <v>#N/A</v>
      </c>
      <c r="M252" s="15" t="e">
        <f>HLOOKUP('Revisión Simce'!M154,'Revisión Simce'!$BH$13:$CQ$46,14,TRUE)</f>
        <v>#N/A</v>
      </c>
      <c r="N252" s="15" t="e">
        <f>HLOOKUP('Revisión Simce'!N154,'Revisión Simce'!$BH$13:$CQ$46,14,TRUE)</f>
        <v>#N/A</v>
      </c>
      <c r="O252" s="15" t="e">
        <f>HLOOKUP('Revisión Simce'!O154,'Revisión Simce'!$BH$13:$CQ$46,14,TRUE)</f>
        <v>#N/A</v>
      </c>
      <c r="P252" s="15" t="e">
        <f>HLOOKUP('Revisión Simce'!P154,'Revisión Simce'!$BH$13:$CQ$46,14,TRUE)</f>
        <v>#N/A</v>
      </c>
      <c r="Q252" s="15" t="e">
        <f>HLOOKUP('Revisión Simce'!Q154,'Revisión Simce'!$BH$13:$CQ$46,14,TRUE)</f>
        <v>#N/A</v>
      </c>
      <c r="R252" s="15" t="e">
        <f>HLOOKUP('Revisión Simce'!R154,'Revisión Simce'!$BH$13:$CQ$46,14,TRUE)</f>
        <v>#N/A</v>
      </c>
      <c r="S252" s="15" t="e">
        <f>HLOOKUP('Revisión Simce'!S154,'Revisión Simce'!$BH$13:$CQ$46,14,TRUE)</f>
        <v>#N/A</v>
      </c>
      <c r="T252" s="15" t="e">
        <f>HLOOKUP('Revisión Simce'!T154,'Revisión Simce'!$BH$13:$CQ$46,14,TRUE)</f>
        <v>#N/A</v>
      </c>
      <c r="U252" s="15" t="e">
        <f>HLOOKUP('Revisión Simce'!U154,'Revisión Simce'!$BH$13:$CQ$46,14,TRUE)</f>
        <v>#N/A</v>
      </c>
      <c r="V252" s="15" t="e">
        <f>HLOOKUP('Revisión Simce'!V154,'Revisión Simce'!$BH$13:$CQ$46,14,TRUE)</f>
        <v>#N/A</v>
      </c>
      <c r="W252" s="15" t="e">
        <f>HLOOKUP('Revisión Simce'!W154,'Revisión Simce'!$BH$13:$CQ$46,14,TRUE)</f>
        <v>#N/A</v>
      </c>
      <c r="X252" s="15" t="e">
        <f>HLOOKUP('Revisión Simce'!X154,'Revisión Simce'!$BH$13:$CQ$46,14,TRUE)</f>
        <v>#N/A</v>
      </c>
      <c r="Y252" s="15" t="e">
        <f>HLOOKUP('Revisión Simce'!Y154,'Revisión Simce'!$BH$13:$CQ$46,14,TRUE)</f>
        <v>#N/A</v>
      </c>
      <c r="Z252" s="15"/>
      <c r="AA252" s="15"/>
      <c r="AB252" s="15"/>
      <c r="AC252" s="106">
        <f>COUNT(D252:Z252)</f>
        <v>0</v>
      </c>
      <c r="AD252" s="106"/>
      <c r="AE252" s="106"/>
      <c r="AF252" s="106"/>
      <c r="AG252" s="106">
        <f>COUNTIF(C252:Y252,"=0")</f>
        <v>0</v>
      </c>
      <c r="AH252" s="106"/>
      <c r="AI252" s="106"/>
      <c r="AJ252" s="106"/>
      <c r="AK252" s="106">
        <f t="shared" si="7"/>
        <v>0</v>
      </c>
    </row>
    <row r="253" spans="1:37" ht="15.75" thickBot="1">
      <c r="A253" s="86"/>
      <c r="B253" s="90" t="s">
        <v>59</v>
      </c>
      <c r="C253" s="91"/>
      <c r="D253" s="91"/>
      <c r="E253" s="91"/>
      <c r="F253" s="91"/>
      <c r="G253" s="91"/>
      <c r="H253" s="91"/>
      <c r="I253" s="91"/>
      <c r="J253" s="91"/>
      <c r="K253" s="91"/>
      <c r="L253" s="91"/>
      <c r="M253" s="91"/>
      <c r="N253" s="91"/>
      <c r="O253" s="91"/>
      <c r="P253" s="91"/>
      <c r="Q253" s="91"/>
      <c r="R253" s="91"/>
      <c r="S253" s="91"/>
      <c r="T253" s="91"/>
      <c r="U253" s="91"/>
      <c r="V253" s="91"/>
      <c r="W253" s="91"/>
      <c r="X253" s="91"/>
      <c r="Y253" s="91"/>
      <c r="Z253" s="91"/>
      <c r="AA253" s="91"/>
      <c r="AB253" s="91"/>
      <c r="AC253" s="91">
        <f>SUM(AC249:AC252)</f>
        <v>0</v>
      </c>
      <c r="AD253" s="91">
        <f>SUM(AD249:AD252)</f>
        <v>0</v>
      </c>
      <c r="AE253" s="91">
        <f>SUM(AE249:AE252)</f>
        <v>0</v>
      </c>
      <c r="AF253" s="91">
        <f>SUM(AF249:AF252)</f>
        <v>0</v>
      </c>
      <c r="AG253" s="91">
        <f>SUM(AG249:AG252)</f>
        <v>0</v>
      </c>
      <c r="AH253" s="91"/>
      <c r="AI253" s="91"/>
      <c r="AJ253" s="91"/>
      <c r="AK253" s="91">
        <f>SUM(AK249:AK252)</f>
        <v>0</v>
      </c>
    </row>
    <row r="254" spans="1:37" ht="15">
      <c r="A254" s="45"/>
      <c r="B254" s="45"/>
      <c r="C254" s="45"/>
      <c r="D254" s="45"/>
      <c r="E254" s="45"/>
      <c r="F254" s="45"/>
      <c r="G254" s="45"/>
      <c r="H254" s="45"/>
      <c r="I254" s="45"/>
      <c r="J254" s="45"/>
      <c r="K254" s="45"/>
      <c r="L254" s="45"/>
      <c r="M254" s="45"/>
      <c r="N254" s="45"/>
      <c r="O254" s="45"/>
      <c r="P254" s="45"/>
      <c r="Q254" s="45"/>
      <c r="R254" s="45"/>
      <c r="S254" s="45"/>
      <c r="T254" s="45"/>
      <c r="U254" s="45"/>
      <c r="V254" s="45"/>
      <c r="W254" s="45"/>
      <c r="X254" s="45"/>
      <c r="Y254" s="45"/>
      <c r="Z254" s="45"/>
      <c r="AA254" s="45"/>
      <c r="AB254" s="45"/>
      <c r="AC254" s="49"/>
      <c r="AD254" s="49"/>
      <c r="AE254" s="49"/>
      <c r="AF254" s="49"/>
      <c r="AG254" s="49"/>
      <c r="AH254" s="49"/>
      <c r="AI254" s="49"/>
      <c r="AJ254" s="49"/>
      <c r="AK254" s="49"/>
    </row>
    <row r="255" spans="1:37" ht="15">
      <c r="A255" s="15">
        <f>AN45</f>
        <v>0</v>
      </c>
      <c r="B255" s="45"/>
      <c r="C255" s="45"/>
      <c r="D255" s="45"/>
      <c r="E255" s="45"/>
      <c r="F255" s="45"/>
      <c r="G255" s="45"/>
      <c r="H255" s="45"/>
      <c r="I255" s="45"/>
      <c r="J255" s="45"/>
      <c r="K255" s="45"/>
      <c r="L255" s="45"/>
      <c r="M255" s="45"/>
      <c r="N255" s="45"/>
      <c r="O255" s="45"/>
      <c r="P255" s="45"/>
      <c r="Q255" s="45"/>
      <c r="R255" s="45"/>
      <c r="S255" s="45"/>
      <c r="T255" s="45"/>
      <c r="U255" s="45"/>
      <c r="V255" s="45"/>
      <c r="W255" s="45"/>
      <c r="X255" s="45"/>
      <c r="Y255" s="45"/>
      <c r="Z255" s="45"/>
      <c r="AA255" s="45"/>
      <c r="AB255" s="45"/>
      <c r="AC255" s="49"/>
      <c r="AD255" s="49"/>
      <c r="AE255" s="49"/>
      <c r="AF255" s="49"/>
      <c r="AG255" s="49"/>
      <c r="AH255" s="49"/>
      <c r="AI255" s="49"/>
      <c r="AJ255" s="49"/>
      <c r="AK255" s="49"/>
    </row>
    <row r="256" spans="1:37" ht="15">
      <c r="A256" s="45"/>
      <c r="B256" s="101" t="s">
        <v>55</v>
      </c>
      <c r="C256" s="45" t="e">
        <f>HLOOKUP('Revisión Simce'!C158,'Revisión Simce'!$BH$13:$CQ$46,14,TRUE)</f>
        <v>#N/A</v>
      </c>
      <c r="D256" s="45" t="e">
        <f>HLOOKUP('Revisión Simce'!D158,'Revisión Simce'!$BH$13:$CQ$46,14,TRUE)</f>
        <v>#N/A</v>
      </c>
      <c r="E256" s="45" t="e">
        <f>HLOOKUP('Revisión Simce'!E158,'Revisión Simce'!$BH$13:$CQ$46,14,TRUE)</f>
        <v>#N/A</v>
      </c>
      <c r="F256" s="45" t="e">
        <f>HLOOKUP('Revisión Simce'!F158,'Revisión Simce'!$BH$13:$CQ$46,14,TRUE)</f>
        <v>#N/A</v>
      </c>
      <c r="G256" s="45" t="e">
        <f>HLOOKUP('Revisión Simce'!G158,'Revisión Simce'!$BH$13:$CQ$46,14,TRUE)</f>
        <v>#N/A</v>
      </c>
      <c r="H256" s="45" t="e">
        <f>HLOOKUP('Revisión Simce'!H158,'Revisión Simce'!$BH$13:$CQ$46,14,TRUE)</f>
        <v>#N/A</v>
      </c>
      <c r="I256" s="45" t="e">
        <f>HLOOKUP('Revisión Simce'!I158,'Revisión Simce'!$BH$13:$CQ$46,14,TRUE)</f>
        <v>#N/A</v>
      </c>
      <c r="J256" s="45" t="e">
        <f>HLOOKUP('Revisión Simce'!J158,'Revisión Simce'!$BH$13:$CQ$46,14,TRUE)</f>
        <v>#N/A</v>
      </c>
      <c r="K256" s="45" t="e">
        <f>HLOOKUP('Revisión Simce'!K158,'Revisión Simce'!$BH$13:$CQ$46,14,TRUE)</f>
        <v>#N/A</v>
      </c>
      <c r="L256" s="45" t="e">
        <f>HLOOKUP('Revisión Simce'!L158,'Revisión Simce'!$BH$13:$CQ$46,14,TRUE)</f>
        <v>#N/A</v>
      </c>
      <c r="M256" s="45" t="e">
        <f>HLOOKUP('Revisión Simce'!M158,'Revisión Simce'!$BH$13:$CQ$46,14,TRUE)</f>
        <v>#N/A</v>
      </c>
      <c r="N256" s="45" t="e">
        <f>HLOOKUP('Revisión Simce'!N158,'Revisión Simce'!$BH$13:$CQ$46,14,TRUE)</f>
        <v>#N/A</v>
      </c>
      <c r="O256" s="45" t="e">
        <f>HLOOKUP('Revisión Simce'!O158,'Revisión Simce'!$BH$13:$CQ$46,14,TRUE)</f>
        <v>#N/A</v>
      </c>
      <c r="P256" s="45" t="e">
        <f>HLOOKUP('Revisión Simce'!P158,'Revisión Simce'!$BH$13:$CQ$46,14,TRUE)</f>
        <v>#N/A</v>
      </c>
      <c r="Q256" s="45" t="e">
        <f>HLOOKUP('Revisión Simce'!Q158,'Revisión Simce'!$BH$13:$CQ$46,14,TRUE)</f>
        <v>#N/A</v>
      </c>
      <c r="R256" s="45" t="e">
        <f>HLOOKUP('Revisión Simce'!R158,'Revisión Simce'!$BH$13:$CQ$46,14,TRUE)</f>
        <v>#N/A</v>
      </c>
      <c r="S256" s="45" t="e">
        <f>HLOOKUP('Revisión Simce'!S158,'Revisión Simce'!$BH$13:$CQ$46,14,TRUE)</f>
        <v>#N/A</v>
      </c>
      <c r="T256" s="45" t="e">
        <f>HLOOKUP('Revisión Simce'!T158,'Revisión Simce'!$BH$13:$CQ$46,14,TRUE)</f>
        <v>#N/A</v>
      </c>
      <c r="U256" s="45" t="e">
        <f>HLOOKUP('Revisión Simce'!U158,'Revisión Simce'!$BH$13:$CQ$46,14,TRUE)</f>
        <v>#N/A</v>
      </c>
      <c r="V256" s="45" t="e">
        <f>HLOOKUP('Revisión Simce'!V158,'Revisión Simce'!$BH$13:$CQ$46,14,TRUE)</f>
        <v>#N/A</v>
      </c>
      <c r="W256" s="45" t="e">
        <f>HLOOKUP('Revisión Simce'!W158,'Revisión Simce'!$BH$13:$CQ$46,14,TRUE)</f>
        <v>#N/A</v>
      </c>
      <c r="X256" s="45" t="e">
        <f>HLOOKUP('Revisión Simce'!X158,'Revisión Simce'!$BH$13:$CQ$46,14,TRUE)</f>
        <v>#N/A</v>
      </c>
      <c r="Y256" s="45" t="e">
        <f>HLOOKUP('Revisión Simce'!Y158,'Revisión Simce'!$BH$13:$CQ$46,14,TRUE)</f>
        <v>#N/A</v>
      </c>
      <c r="Z256" s="45"/>
      <c r="AA256" s="45"/>
      <c r="AB256" s="45"/>
      <c r="AC256" s="49">
        <f>COUNT(D256:Z256)</f>
        <v>0</v>
      </c>
      <c r="AD256" s="49"/>
      <c r="AE256" s="49"/>
      <c r="AF256" s="49"/>
      <c r="AG256" s="49">
        <f>COUNTIF(C256:Y256,"=0")</f>
        <v>0</v>
      </c>
      <c r="AH256" s="49"/>
      <c r="AI256" s="49"/>
      <c r="AJ256" s="49"/>
      <c r="AK256" s="49">
        <f t="shared" si="7"/>
        <v>0</v>
      </c>
    </row>
    <row r="257" spans="1:37" ht="15">
      <c r="A257" s="45"/>
      <c r="B257" s="101" t="s">
        <v>56</v>
      </c>
      <c r="C257" s="45" t="e">
        <f>HLOOKUP('Revisión Simce'!C159,'Revisión Simce'!$BH$13:$CQ$46,14,TRUE)</f>
        <v>#N/A</v>
      </c>
      <c r="D257" s="45" t="e">
        <f>HLOOKUP('Revisión Simce'!D159,'Revisión Simce'!$BH$13:$CQ$46,14,TRUE)</f>
        <v>#N/A</v>
      </c>
      <c r="E257" s="45" t="e">
        <f>HLOOKUP('Revisión Simce'!E159,'Revisión Simce'!$BH$13:$CQ$46,14,TRUE)</f>
        <v>#N/A</v>
      </c>
      <c r="F257" s="45" t="e">
        <f>HLOOKUP('Revisión Simce'!F159,'Revisión Simce'!$BH$13:$CQ$46,14,TRUE)</f>
        <v>#N/A</v>
      </c>
      <c r="G257" s="45" t="e">
        <f>HLOOKUP('Revisión Simce'!G159,'Revisión Simce'!$BH$13:$CQ$46,14,TRUE)</f>
        <v>#N/A</v>
      </c>
      <c r="H257" s="45" t="e">
        <f>HLOOKUP('Revisión Simce'!H159,'Revisión Simce'!$BH$13:$CQ$46,14,TRUE)</f>
        <v>#N/A</v>
      </c>
      <c r="I257" s="45" t="e">
        <f>HLOOKUP('Revisión Simce'!I159,'Revisión Simce'!$BH$13:$CQ$46,14,TRUE)</f>
        <v>#N/A</v>
      </c>
      <c r="J257" s="45" t="e">
        <f>HLOOKUP('Revisión Simce'!J159,'Revisión Simce'!$BH$13:$CQ$46,14,TRUE)</f>
        <v>#N/A</v>
      </c>
      <c r="K257" s="45" t="e">
        <f>HLOOKUP('Revisión Simce'!K159,'Revisión Simce'!$BH$13:$CQ$46,14,TRUE)</f>
        <v>#N/A</v>
      </c>
      <c r="L257" s="45" t="e">
        <f>HLOOKUP('Revisión Simce'!L159,'Revisión Simce'!$BH$13:$CQ$46,14,TRUE)</f>
        <v>#N/A</v>
      </c>
      <c r="M257" s="45" t="e">
        <f>HLOOKUP('Revisión Simce'!M159,'Revisión Simce'!$BH$13:$CQ$46,14,TRUE)</f>
        <v>#N/A</v>
      </c>
      <c r="N257" s="45" t="e">
        <f>HLOOKUP('Revisión Simce'!N159,'Revisión Simce'!$BH$13:$CQ$46,14,TRUE)</f>
        <v>#N/A</v>
      </c>
      <c r="O257" s="45" t="e">
        <f>HLOOKUP('Revisión Simce'!O159,'Revisión Simce'!$BH$13:$CQ$46,14,TRUE)</f>
        <v>#N/A</v>
      </c>
      <c r="P257" s="45" t="e">
        <f>HLOOKUP('Revisión Simce'!P159,'Revisión Simce'!$BH$13:$CQ$46,14,TRUE)</f>
        <v>#N/A</v>
      </c>
      <c r="Q257" s="45" t="e">
        <f>HLOOKUP('Revisión Simce'!Q159,'Revisión Simce'!$BH$13:$CQ$46,14,TRUE)</f>
        <v>#N/A</v>
      </c>
      <c r="R257" s="45" t="e">
        <f>HLOOKUP('Revisión Simce'!R159,'Revisión Simce'!$BH$13:$CQ$46,14,TRUE)</f>
        <v>#N/A</v>
      </c>
      <c r="S257" s="45" t="e">
        <f>HLOOKUP('Revisión Simce'!S159,'Revisión Simce'!$BH$13:$CQ$46,14,TRUE)</f>
        <v>#N/A</v>
      </c>
      <c r="T257" s="45" t="e">
        <f>HLOOKUP('Revisión Simce'!T159,'Revisión Simce'!$BH$13:$CQ$46,14,TRUE)</f>
        <v>#N/A</v>
      </c>
      <c r="U257" s="45" t="e">
        <f>HLOOKUP('Revisión Simce'!U159,'Revisión Simce'!$BH$13:$CQ$46,14,TRUE)</f>
        <v>#N/A</v>
      </c>
      <c r="V257" s="45" t="e">
        <f>HLOOKUP('Revisión Simce'!V159,'Revisión Simce'!$BH$13:$CQ$46,14,TRUE)</f>
        <v>#N/A</v>
      </c>
      <c r="W257" s="45" t="e">
        <f>HLOOKUP('Revisión Simce'!W159,'Revisión Simce'!$BH$13:$CQ$46,14,TRUE)</f>
        <v>#N/A</v>
      </c>
      <c r="X257" s="45" t="e">
        <f>HLOOKUP('Revisión Simce'!X159,'Revisión Simce'!$BH$13:$CQ$46,14,TRUE)</f>
        <v>#N/A</v>
      </c>
      <c r="Y257" s="45" t="e">
        <f>HLOOKUP('Revisión Simce'!Y159,'Revisión Simce'!$BH$13:$CQ$46,14,TRUE)</f>
        <v>#N/A</v>
      </c>
      <c r="Z257" s="45"/>
      <c r="AA257" s="45"/>
      <c r="AB257" s="45"/>
      <c r="AC257" s="49">
        <f>COUNT(D257:Z257)</f>
        <v>0</v>
      </c>
      <c r="AD257" s="49"/>
      <c r="AE257" s="49"/>
      <c r="AF257" s="49"/>
      <c r="AG257" s="49">
        <f>COUNTIF(C257:Y257,"=0")</f>
        <v>0</v>
      </c>
      <c r="AH257" s="49"/>
      <c r="AI257" s="49"/>
      <c r="AJ257" s="49"/>
      <c r="AK257" s="49">
        <f t="shared" si="7"/>
        <v>0</v>
      </c>
    </row>
    <row r="258" spans="1:37" ht="15">
      <c r="A258" s="45"/>
      <c r="B258" s="101" t="s">
        <v>57</v>
      </c>
      <c r="C258" s="45" t="e">
        <f>HLOOKUP('Revisión Simce'!C160,'Revisión Simce'!$BH$13:$CQ$46,14,TRUE)</f>
        <v>#N/A</v>
      </c>
      <c r="D258" s="45" t="e">
        <f>HLOOKUP('Revisión Simce'!D160,'Revisión Simce'!$BH$13:$CQ$46,14,TRUE)</f>
        <v>#N/A</v>
      </c>
      <c r="E258" s="45" t="e">
        <f>HLOOKUP('Revisión Simce'!E160,'Revisión Simce'!$BH$13:$CQ$46,14,TRUE)</f>
        <v>#N/A</v>
      </c>
      <c r="F258" s="45" t="e">
        <f>HLOOKUP('Revisión Simce'!F160,'Revisión Simce'!$BH$13:$CQ$46,14,TRUE)</f>
        <v>#N/A</v>
      </c>
      <c r="G258" s="45" t="e">
        <f>HLOOKUP('Revisión Simce'!G160,'Revisión Simce'!$BH$13:$CQ$46,14,TRUE)</f>
        <v>#N/A</v>
      </c>
      <c r="H258" s="45" t="e">
        <f>HLOOKUP('Revisión Simce'!H160,'Revisión Simce'!$BH$13:$CQ$46,14,TRUE)</f>
        <v>#N/A</v>
      </c>
      <c r="I258" s="45" t="e">
        <f>HLOOKUP('Revisión Simce'!I160,'Revisión Simce'!$BH$13:$CQ$46,14,TRUE)</f>
        <v>#N/A</v>
      </c>
      <c r="J258" s="45" t="e">
        <f>HLOOKUP('Revisión Simce'!J160,'Revisión Simce'!$BH$13:$CQ$46,14,TRUE)</f>
        <v>#N/A</v>
      </c>
      <c r="K258" s="45" t="e">
        <f>HLOOKUP('Revisión Simce'!K160,'Revisión Simce'!$BH$13:$CQ$46,14,TRUE)</f>
        <v>#N/A</v>
      </c>
      <c r="L258" s="45" t="e">
        <f>HLOOKUP('Revisión Simce'!L160,'Revisión Simce'!$BH$13:$CQ$46,14,TRUE)</f>
        <v>#N/A</v>
      </c>
      <c r="M258" s="45" t="e">
        <f>HLOOKUP('Revisión Simce'!M160,'Revisión Simce'!$BH$13:$CQ$46,14,TRUE)</f>
        <v>#N/A</v>
      </c>
      <c r="N258" s="45" t="e">
        <f>HLOOKUP('Revisión Simce'!N160,'Revisión Simce'!$BH$13:$CQ$46,14,TRUE)</f>
        <v>#N/A</v>
      </c>
      <c r="O258" s="45" t="e">
        <f>HLOOKUP('Revisión Simce'!O160,'Revisión Simce'!$BH$13:$CQ$46,14,TRUE)</f>
        <v>#N/A</v>
      </c>
      <c r="P258" s="45" t="e">
        <f>HLOOKUP('Revisión Simce'!P160,'Revisión Simce'!$BH$13:$CQ$46,14,TRUE)</f>
        <v>#N/A</v>
      </c>
      <c r="Q258" s="45" t="e">
        <f>HLOOKUP('Revisión Simce'!Q160,'Revisión Simce'!$BH$13:$CQ$46,14,TRUE)</f>
        <v>#N/A</v>
      </c>
      <c r="R258" s="45" t="e">
        <f>HLOOKUP('Revisión Simce'!R160,'Revisión Simce'!$BH$13:$CQ$46,14,TRUE)</f>
        <v>#N/A</v>
      </c>
      <c r="S258" s="45" t="e">
        <f>HLOOKUP('Revisión Simce'!S160,'Revisión Simce'!$BH$13:$CQ$46,14,TRUE)</f>
        <v>#N/A</v>
      </c>
      <c r="T258" s="45" t="e">
        <f>HLOOKUP('Revisión Simce'!T160,'Revisión Simce'!$BH$13:$CQ$46,14,TRUE)</f>
        <v>#N/A</v>
      </c>
      <c r="U258" s="45" t="e">
        <f>HLOOKUP('Revisión Simce'!U160,'Revisión Simce'!$BH$13:$CQ$46,14,TRUE)</f>
        <v>#N/A</v>
      </c>
      <c r="V258" s="45" t="e">
        <f>HLOOKUP('Revisión Simce'!V160,'Revisión Simce'!$BH$13:$CQ$46,14,TRUE)</f>
        <v>#N/A</v>
      </c>
      <c r="W258" s="45" t="e">
        <f>HLOOKUP('Revisión Simce'!W160,'Revisión Simce'!$BH$13:$CQ$46,14,TRUE)</f>
        <v>#N/A</v>
      </c>
      <c r="X258" s="45" t="e">
        <f>HLOOKUP('Revisión Simce'!X160,'Revisión Simce'!$BH$13:$CQ$46,14,TRUE)</f>
        <v>#N/A</v>
      </c>
      <c r="Y258" s="45" t="e">
        <f>HLOOKUP('Revisión Simce'!Y160,'Revisión Simce'!$BH$13:$CQ$46,14,TRUE)</f>
        <v>#N/A</v>
      </c>
      <c r="Z258" s="45"/>
      <c r="AA258" s="45"/>
      <c r="AB258" s="45"/>
      <c r="AC258" s="49">
        <f>COUNT(D258:Z258)</f>
        <v>0</v>
      </c>
      <c r="AD258" s="49"/>
      <c r="AE258" s="49"/>
      <c r="AF258" s="49"/>
      <c r="AG258" s="49">
        <f>COUNTIF(C258:Y258,"=0")</f>
        <v>0</v>
      </c>
      <c r="AH258" s="49"/>
      <c r="AI258" s="49"/>
      <c r="AJ258" s="49"/>
      <c r="AK258" s="49">
        <f t="shared" si="7"/>
        <v>0</v>
      </c>
    </row>
    <row r="259" spans="1:37" ht="15">
      <c r="A259" s="45"/>
      <c r="B259" s="101" t="s">
        <v>58</v>
      </c>
      <c r="C259" s="45" t="e">
        <f>HLOOKUP('Revisión Simce'!C161,'Revisión Simce'!$BH$13:$CQ$46,14,TRUE)</f>
        <v>#N/A</v>
      </c>
      <c r="D259" s="45" t="e">
        <f>HLOOKUP('Revisión Simce'!D161,'Revisión Simce'!$BH$13:$CQ$46,14,TRUE)</f>
        <v>#N/A</v>
      </c>
      <c r="E259" s="45" t="e">
        <f>HLOOKUP('Revisión Simce'!E161,'Revisión Simce'!$BH$13:$CQ$46,14,TRUE)</f>
        <v>#N/A</v>
      </c>
      <c r="F259" s="45" t="e">
        <f>HLOOKUP('Revisión Simce'!F161,'Revisión Simce'!$BH$13:$CQ$46,14,TRUE)</f>
        <v>#N/A</v>
      </c>
      <c r="G259" s="45" t="e">
        <f>HLOOKUP('Revisión Simce'!G161,'Revisión Simce'!$BH$13:$CQ$46,14,TRUE)</f>
        <v>#N/A</v>
      </c>
      <c r="H259" s="45" t="e">
        <f>HLOOKUP('Revisión Simce'!H161,'Revisión Simce'!$BH$13:$CQ$46,14,TRUE)</f>
        <v>#N/A</v>
      </c>
      <c r="I259" s="45" t="e">
        <f>HLOOKUP('Revisión Simce'!I161,'Revisión Simce'!$BH$13:$CQ$46,14,TRUE)</f>
        <v>#N/A</v>
      </c>
      <c r="J259" s="45" t="e">
        <f>HLOOKUP('Revisión Simce'!J161,'Revisión Simce'!$BH$13:$CQ$46,14,TRUE)</f>
        <v>#N/A</v>
      </c>
      <c r="K259" s="45" t="e">
        <f>HLOOKUP('Revisión Simce'!K161,'Revisión Simce'!$BH$13:$CQ$46,14,TRUE)</f>
        <v>#N/A</v>
      </c>
      <c r="L259" s="45" t="e">
        <f>HLOOKUP('Revisión Simce'!L161,'Revisión Simce'!$BH$13:$CQ$46,14,TRUE)</f>
        <v>#N/A</v>
      </c>
      <c r="M259" s="45" t="e">
        <f>HLOOKUP('Revisión Simce'!M161,'Revisión Simce'!$BH$13:$CQ$46,14,TRUE)</f>
        <v>#N/A</v>
      </c>
      <c r="N259" s="45" t="e">
        <f>HLOOKUP('Revisión Simce'!N161,'Revisión Simce'!$BH$13:$CQ$46,14,TRUE)</f>
        <v>#N/A</v>
      </c>
      <c r="O259" s="45" t="e">
        <f>HLOOKUP('Revisión Simce'!O161,'Revisión Simce'!$BH$13:$CQ$46,14,TRUE)</f>
        <v>#N/A</v>
      </c>
      <c r="P259" s="45" t="e">
        <f>HLOOKUP('Revisión Simce'!P161,'Revisión Simce'!$BH$13:$CQ$46,14,TRUE)</f>
        <v>#N/A</v>
      </c>
      <c r="Q259" s="45" t="e">
        <f>HLOOKUP('Revisión Simce'!Q161,'Revisión Simce'!$BH$13:$CQ$46,14,TRUE)</f>
        <v>#N/A</v>
      </c>
      <c r="R259" s="45" t="e">
        <f>HLOOKUP('Revisión Simce'!R161,'Revisión Simce'!$BH$13:$CQ$46,14,TRUE)</f>
        <v>#N/A</v>
      </c>
      <c r="S259" s="45" t="e">
        <f>HLOOKUP('Revisión Simce'!S161,'Revisión Simce'!$BH$13:$CQ$46,14,TRUE)</f>
        <v>#N/A</v>
      </c>
      <c r="T259" s="45" t="e">
        <f>HLOOKUP('Revisión Simce'!T161,'Revisión Simce'!$BH$13:$CQ$46,14,TRUE)</f>
        <v>#N/A</v>
      </c>
      <c r="U259" s="45" t="e">
        <f>HLOOKUP('Revisión Simce'!U161,'Revisión Simce'!$BH$13:$CQ$46,14,TRUE)</f>
        <v>#N/A</v>
      </c>
      <c r="V259" s="45" t="e">
        <f>HLOOKUP('Revisión Simce'!V161,'Revisión Simce'!$BH$13:$CQ$46,14,TRUE)</f>
        <v>#N/A</v>
      </c>
      <c r="W259" s="45" t="e">
        <f>HLOOKUP('Revisión Simce'!W161,'Revisión Simce'!$BH$13:$CQ$46,14,TRUE)</f>
        <v>#N/A</v>
      </c>
      <c r="X259" s="45" t="e">
        <f>HLOOKUP('Revisión Simce'!X161,'Revisión Simce'!$BH$13:$CQ$46,14,TRUE)</f>
        <v>#N/A</v>
      </c>
      <c r="Y259" s="45" t="e">
        <f>HLOOKUP('Revisión Simce'!Y161,'Revisión Simce'!$BH$13:$CQ$46,14,TRUE)</f>
        <v>#N/A</v>
      </c>
      <c r="Z259" s="45"/>
      <c r="AA259" s="45"/>
      <c r="AB259" s="45"/>
      <c r="AC259" s="49">
        <f>COUNT(D259:Z259)</f>
        <v>0</v>
      </c>
      <c r="AD259" s="49"/>
      <c r="AE259" s="49"/>
      <c r="AF259" s="49"/>
      <c r="AG259" s="49">
        <f>COUNTIF(C259:Y259,"=0")</f>
        <v>0</v>
      </c>
      <c r="AH259" s="49"/>
      <c r="AI259" s="49"/>
      <c r="AJ259" s="49"/>
      <c r="AK259" s="49">
        <f t="shared" si="7"/>
        <v>0</v>
      </c>
    </row>
    <row r="260" spans="1:37" ht="15.75" thickBot="1">
      <c r="A260" s="89"/>
      <c r="B260" s="99" t="s">
        <v>59</v>
      </c>
      <c r="C260" s="100"/>
      <c r="D260" s="100"/>
      <c r="E260" s="100"/>
      <c r="F260" s="100"/>
      <c r="G260" s="100"/>
      <c r="H260" s="100"/>
      <c r="I260" s="100"/>
      <c r="J260" s="100"/>
      <c r="K260" s="100"/>
      <c r="L260" s="100"/>
      <c r="M260" s="100"/>
      <c r="N260" s="100"/>
      <c r="O260" s="100"/>
      <c r="P260" s="100"/>
      <c r="Q260" s="100"/>
      <c r="R260" s="100"/>
      <c r="S260" s="100"/>
      <c r="T260" s="100"/>
      <c r="U260" s="100"/>
      <c r="V260" s="100"/>
      <c r="W260" s="100"/>
      <c r="X260" s="100"/>
      <c r="Y260" s="100"/>
      <c r="Z260" s="100"/>
      <c r="AA260" s="100"/>
      <c r="AB260" s="100"/>
      <c r="AC260" s="100">
        <f>SUM(AC256:AC259)</f>
        <v>0</v>
      </c>
      <c r="AD260" s="100">
        <f>SUM(AD256:AD259)</f>
        <v>0</v>
      </c>
      <c r="AE260" s="100">
        <f>SUM(AE256:AE259)</f>
        <v>0</v>
      </c>
      <c r="AF260" s="100">
        <f>SUM(AF256:AF259)</f>
        <v>0</v>
      </c>
      <c r="AG260" s="100">
        <f>SUM(AG256:AG259)</f>
        <v>0</v>
      </c>
      <c r="AH260" s="100"/>
      <c r="AI260" s="100"/>
      <c r="AJ260" s="100"/>
      <c r="AK260" s="100">
        <f>SUM(AK256:AK259)</f>
        <v>0</v>
      </c>
    </row>
    <row r="261" spans="1:37" ht="15">
      <c r="A261" s="15"/>
      <c r="B261" s="15"/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  <c r="AA261" s="15"/>
      <c r="AB261" s="15"/>
      <c r="AC261" s="106"/>
      <c r="AD261" s="106"/>
      <c r="AE261" s="106"/>
      <c r="AF261" s="106"/>
      <c r="AG261" s="106"/>
      <c r="AH261" s="106"/>
      <c r="AI261" s="106"/>
      <c r="AJ261" s="106"/>
      <c r="AK261" s="106"/>
    </row>
    <row r="262" spans="1:37" ht="15">
      <c r="A262" s="15">
        <f>AN46</f>
        <v>0</v>
      </c>
      <c r="B262" s="15"/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  <c r="AA262" s="15"/>
      <c r="AB262" s="15"/>
      <c r="AC262" s="106"/>
      <c r="AD262" s="106"/>
      <c r="AE262" s="106"/>
      <c r="AF262" s="106"/>
      <c r="AG262" s="106"/>
      <c r="AH262" s="106"/>
      <c r="AI262" s="106"/>
      <c r="AJ262" s="106"/>
      <c r="AK262" s="106"/>
    </row>
    <row r="263" spans="1:37" ht="15">
      <c r="A263" s="15"/>
      <c r="B263" s="85" t="s">
        <v>55</v>
      </c>
      <c r="C263" s="15" t="e">
        <f>HLOOKUP('Revisión Simce'!C165,'Revisión Simce'!$BH$13:$CQ$46,14,TRUE)</f>
        <v>#N/A</v>
      </c>
      <c r="D263" s="15" t="e">
        <f>HLOOKUP('Revisión Simce'!D165,'Revisión Simce'!$BH$13:$CQ$46,14,TRUE)</f>
        <v>#N/A</v>
      </c>
      <c r="E263" s="15" t="e">
        <f>HLOOKUP('Revisión Simce'!E165,'Revisión Simce'!$BH$13:$CQ$46,14,TRUE)</f>
        <v>#N/A</v>
      </c>
      <c r="F263" s="15" t="e">
        <f>HLOOKUP('Revisión Simce'!F165,'Revisión Simce'!$BH$13:$CQ$46,14,TRUE)</f>
        <v>#N/A</v>
      </c>
      <c r="G263" s="15" t="e">
        <f>HLOOKUP('Revisión Simce'!G165,'Revisión Simce'!$BH$13:$CQ$46,14,TRUE)</f>
        <v>#N/A</v>
      </c>
      <c r="H263" s="15" t="e">
        <f>HLOOKUP('Revisión Simce'!H165,'Revisión Simce'!$BH$13:$CQ$46,14,TRUE)</f>
        <v>#N/A</v>
      </c>
      <c r="I263" s="15" t="e">
        <f>HLOOKUP('Revisión Simce'!I165,'Revisión Simce'!$BH$13:$CQ$46,14,TRUE)</f>
        <v>#N/A</v>
      </c>
      <c r="J263" s="15" t="e">
        <f>HLOOKUP('Revisión Simce'!J165,'Revisión Simce'!$BH$13:$CQ$46,14,TRUE)</f>
        <v>#N/A</v>
      </c>
      <c r="K263" s="15" t="e">
        <f>HLOOKUP('Revisión Simce'!K165,'Revisión Simce'!$BH$13:$CQ$46,14,TRUE)</f>
        <v>#N/A</v>
      </c>
      <c r="L263" s="15" t="e">
        <f>HLOOKUP('Revisión Simce'!L165,'Revisión Simce'!$BH$13:$CQ$46,14,TRUE)</f>
        <v>#N/A</v>
      </c>
      <c r="M263" s="15" t="e">
        <f>HLOOKUP('Revisión Simce'!M165,'Revisión Simce'!$BH$13:$CQ$46,14,TRUE)</f>
        <v>#N/A</v>
      </c>
      <c r="N263" s="15" t="e">
        <f>HLOOKUP('Revisión Simce'!N165,'Revisión Simce'!$BH$13:$CQ$46,14,TRUE)</f>
        <v>#N/A</v>
      </c>
      <c r="O263" s="15" t="e">
        <f>HLOOKUP('Revisión Simce'!O165,'Revisión Simce'!$BH$13:$CQ$46,14,TRUE)</f>
        <v>#N/A</v>
      </c>
      <c r="P263" s="15" t="e">
        <f>HLOOKUP('Revisión Simce'!P165,'Revisión Simce'!$BH$13:$CQ$46,14,TRUE)</f>
        <v>#N/A</v>
      </c>
      <c r="Q263" s="15" t="e">
        <f>HLOOKUP('Revisión Simce'!Q165,'Revisión Simce'!$BH$13:$CQ$46,14,TRUE)</f>
        <v>#N/A</v>
      </c>
      <c r="R263" s="15" t="e">
        <f>HLOOKUP('Revisión Simce'!R165,'Revisión Simce'!$BH$13:$CQ$46,14,TRUE)</f>
        <v>#N/A</v>
      </c>
      <c r="S263" s="15" t="e">
        <f>HLOOKUP('Revisión Simce'!S165,'Revisión Simce'!$BH$13:$CQ$46,14,TRUE)</f>
        <v>#N/A</v>
      </c>
      <c r="T263" s="15" t="e">
        <f>HLOOKUP('Revisión Simce'!T165,'Revisión Simce'!$BH$13:$CQ$46,14,TRUE)</f>
        <v>#N/A</v>
      </c>
      <c r="U263" s="15" t="e">
        <f>HLOOKUP('Revisión Simce'!U165,'Revisión Simce'!$BH$13:$CQ$46,14,TRUE)</f>
        <v>#N/A</v>
      </c>
      <c r="V263" s="15" t="e">
        <f>HLOOKUP('Revisión Simce'!V165,'Revisión Simce'!$BH$13:$CQ$46,14,TRUE)</f>
        <v>#N/A</v>
      </c>
      <c r="W263" s="15" t="e">
        <f>HLOOKUP('Revisión Simce'!W165,'Revisión Simce'!$BH$13:$CQ$46,14,TRUE)</f>
        <v>#N/A</v>
      </c>
      <c r="X263" s="15" t="e">
        <f>HLOOKUP('Revisión Simce'!X165,'Revisión Simce'!$BH$13:$CQ$46,14,TRUE)</f>
        <v>#N/A</v>
      </c>
      <c r="Y263" s="15" t="e">
        <f>HLOOKUP('Revisión Simce'!Y165,'Revisión Simce'!$BH$13:$CQ$46,14,TRUE)</f>
        <v>#N/A</v>
      </c>
      <c r="Z263" s="15"/>
      <c r="AA263" s="15"/>
      <c r="AB263" s="15"/>
      <c r="AC263" s="106">
        <f>COUNT(D263:Z263)</f>
        <v>0</v>
      </c>
      <c r="AD263" s="106"/>
      <c r="AE263" s="106"/>
      <c r="AF263" s="106"/>
      <c r="AG263" s="106">
        <f>COUNTIF(C263:Y263,"=0")</f>
        <v>0</v>
      </c>
      <c r="AH263" s="106"/>
      <c r="AI263" s="106"/>
      <c r="AJ263" s="106"/>
      <c r="AK263" s="106">
        <f t="shared" si="7"/>
        <v>0</v>
      </c>
    </row>
    <row r="264" spans="1:37" ht="15">
      <c r="A264" s="15"/>
      <c r="B264" s="85" t="s">
        <v>56</v>
      </c>
      <c r="C264" s="15" t="e">
        <f>HLOOKUP('Revisión Simce'!C166,'Revisión Simce'!$BH$13:$CQ$46,14,TRUE)</f>
        <v>#N/A</v>
      </c>
      <c r="D264" s="15" t="e">
        <f>HLOOKUP('Revisión Simce'!D166,'Revisión Simce'!$BH$13:$CQ$46,14,TRUE)</f>
        <v>#N/A</v>
      </c>
      <c r="E264" s="15" t="e">
        <f>HLOOKUP('Revisión Simce'!E166,'Revisión Simce'!$BH$13:$CQ$46,14,TRUE)</f>
        <v>#N/A</v>
      </c>
      <c r="F264" s="15" t="e">
        <f>HLOOKUP('Revisión Simce'!F166,'Revisión Simce'!$BH$13:$CQ$46,14,TRUE)</f>
        <v>#N/A</v>
      </c>
      <c r="G264" s="15" t="e">
        <f>HLOOKUP('Revisión Simce'!G166,'Revisión Simce'!$BH$13:$CQ$46,14,TRUE)</f>
        <v>#N/A</v>
      </c>
      <c r="H264" s="15" t="e">
        <f>HLOOKUP('Revisión Simce'!H166,'Revisión Simce'!$BH$13:$CQ$46,14,TRUE)</f>
        <v>#N/A</v>
      </c>
      <c r="I264" s="15" t="e">
        <f>HLOOKUP('Revisión Simce'!I166,'Revisión Simce'!$BH$13:$CQ$46,14,TRUE)</f>
        <v>#N/A</v>
      </c>
      <c r="J264" s="15" t="e">
        <f>HLOOKUP('Revisión Simce'!J166,'Revisión Simce'!$BH$13:$CQ$46,14,TRUE)</f>
        <v>#N/A</v>
      </c>
      <c r="K264" s="15" t="e">
        <f>HLOOKUP('Revisión Simce'!K166,'Revisión Simce'!$BH$13:$CQ$46,14,TRUE)</f>
        <v>#N/A</v>
      </c>
      <c r="L264" s="15" t="e">
        <f>HLOOKUP('Revisión Simce'!L166,'Revisión Simce'!$BH$13:$CQ$46,14,TRUE)</f>
        <v>#N/A</v>
      </c>
      <c r="M264" s="15" t="e">
        <f>HLOOKUP('Revisión Simce'!M166,'Revisión Simce'!$BH$13:$CQ$46,14,TRUE)</f>
        <v>#N/A</v>
      </c>
      <c r="N264" s="15" t="e">
        <f>HLOOKUP('Revisión Simce'!N166,'Revisión Simce'!$BH$13:$CQ$46,14,TRUE)</f>
        <v>#N/A</v>
      </c>
      <c r="O264" s="15" t="e">
        <f>HLOOKUP('Revisión Simce'!O166,'Revisión Simce'!$BH$13:$CQ$46,14,TRUE)</f>
        <v>#N/A</v>
      </c>
      <c r="P264" s="15" t="e">
        <f>HLOOKUP('Revisión Simce'!P166,'Revisión Simce'!$BH$13:$CQ$46,14,TRUE)</f>
        <v>#N/A</v>
      </c>
      <c r="Q264" s="15" t="e">
        <f>HLOOKUP('Revisión Simce'!Q166,'Revisión Simce'!$BH$13:$CQ$46,14,TRUE)</f>
        <v>#N/A</v>
      </c>
      <c r="R264" s="15" t="e">
        <f>HLOOKUP('Revisión Simce'!R166,'Revisión Simce'!$BH$13:$CQ$46,14,TRUE)</f>
        <v>#N/A</v>
      </c>
      <c r="S264" s="15" t="e">
        <f>HLOOKUP('Revisión Simce'!S166,'Revisión Simce'!$BH$13:$CQ$46,14,TRUE)</f>
        <v>#N/A</v>
      </c>
      <c r="T264" s="15" t="e">
        <f>HLOOKUP('Revisión Simce'!T166,'Revisión Simce'!$BH$13:$CQ$46,14,TRUE)</f>
        <v>#N/A</v>
      </c>
      <c r="U264" s="15" t="e">
        <f>HLOOKUP('Revisión Simce'!U166,'Revisión Simce'!$BH$13:$CQ$46,14,TRUE)</f>
        <v>#N/A</v>
      </c>
      <c r="V264" s="15" t="e">
        <f>HLOOKUP('Revisión Simce'!V166,'Revisión Simce'!$BH$13:$CQ$46,14,TRUE)</f>
        <v>#N/A</v>
      </c>
      <c r="W264" s="15" t="e">
        <f>HLOOKUP('Revisión Simce'!W166,'Revisión Simce'!$BH$13:$CQ$46,14,TRUE)</f>
        <v>#N/A</v>
      </c>
      <c r="X264" s="15" t="e">
        <f>HLOOKUP('Revisión Simce'!X166,'Revisión Simce'!$BH$13:$CQ$46,14,TRUE)</f>
        <v>#N/A</v>
      </c>
      <c r="Y264" s="15" t="e">
        <f>HLOOKUP('Revisión Simce'!Y166,'Revisión Simce'!$BH$13:$CQ$46,14,TRUE)</f>
        <v>#N/A</v>
      </c>
      <c r="Z264" s="15"/>
      <c r="AA264" s="15"/>
      <c r="AB264" s="15"/>
      <c r="AC264" s="106">
        <f>COUNT(D264:Z264)</f>
        <v>0</v>
      </c>
      <c r="AD264" s="106"/>
      <c r="AE264" s="106"/>
      <c r="AF264" s="106"/>
      <c r="AG264" s="106">
        <f>COUNTIF(C264:Y264,"=0")</f>
        <v>0</v>
      </c>
      <c r="AH264" s="106"/>
      <c r="AI264" s="106"/>
      <c r="AJ264" s="106"/>
      <c r="AK264" s="106">
        <f t="shared" si="7"/>
        <v>0</v>
      </c>
    </row>
    <row r="265" spans="1:37" ht="15">
      <c r="A265" s="15"/>
      <c r="B265" s="85" t="s">
        <v>57</v>
      </c>
      <c r="C265" s="15" t="e">
        <f>HLOOKUP('Revisión Simce'!C167,'Revisión Simce'!$BH$13:$CQ$46,14,TRUE)</f>
        <v>#N/A</v>
      </c>
      <c r="D265" s="15" t="e">
        <f>HLOOKUP('Revisión Simce'!D167,'Revisión Simce'!$BH$13:$CQ$46,14,TRUE)</f>
        <v>#N/A</v>
      </c>
      <c r="E265" s="15" t="e">
        <f>HLOOKUP('Revisión Simce'!E167,'Revisión Simce'!$BH$13:$CQ$46,14,TRUE)</f>
        <v>#N/A</v>
      </c>
      <c r="F265" s="15" t="e">
        <f>HLOOKUP('Revisión Simce'!F167,'Revisión Simce'!$BH$13:$CQ$46,14,TRUE)</f>
        <v>#N/A</v>
      </c>
      <c r="G265" s="15" t="e">
        <f>HLOOKUP('Revisión Simce'!G167,'Revisión Simce'!$BH$13:$CQ$46,14,TRUE)</f>
        <v>#N/A</v>
      </c>
      <c r="H265" s="15" t="e">
        <f>HLOOKUP('Revisión Simce'!H167,'Revisión Simce'!$BH$13:$CQ$46,14,TRUE)</f>
        <v>#N/A</v>
      </c>
      <c r="I265" s="15" t="e">
        <f>HLOOKUP('Revisión Simce'!I167,'Revisión Simce'!$BH$13:$CQ$46,14,TRUE)</f>
        <v>#N/A</v>
      </c>
      <c r="J265" s="15" t="e">
        <f>HLOOKUP('Revisión Simce'!J167,'Revisión Simce'!$BH$13:$CQ$46,14,TRUE)</f>
        <v>#N/A</v>
      </c>
      <c r="K265" s="15" t="e">
        <f>HLOOKUP('Revisión Simce'!K167,'Revisión Simce'!$BH$13:$CQ$46,14,TRUE)</f>
        <v>#N/A</v>
      </c>
      <c r="L265" s="15" t="e">
        <f>HLOOKUP('Revisión Simce'!L167,'Revisión Simce'!$BH$13:$CQ$46,14,TRUE)</f>
        <v>#N/A</v>
      </c>
      <c r="M265" s="15" t="e">
        <f>HLOOKUP('Revisión Simce'!M167,'Revisión Simce'!$BH$13:$CQ$46,14,TRUE)</f>
        <v>#N/A</v>
      </c>
      <c r="N265" s="15" t="e">
        <f>HLOOKUP('Revisión Simce'!N167,'Revisión Simce'!$BH$13:$CQ$46,14,TRUE)</f>
        <v>#N/A</v>
      </c>
      <c r="O265" s="15" t="e">
        <f>HLOOKUP('Revisión Simce'!O167,'Revisión Simce'!$BH$13:$CQ$46,14,TRUE)</f>
        <v>#N/A</v>
      </c>
      <c r="P265" s="15" t="e">
        <f>HLOOKUP('Revisión Simce'!P167,'Revisión Simce'!$BH$13:$CQ$46,14,TRUE)</f>
        <v>#N/A</v>
      </c>
      <c r="Q265" s="15" t="e">
        <f>HLOOKUP('Revisión Simce'!Q167,'Revisión Simce'!$BH$13:$CQ$46,14,TRUE)</f>
        <v>#N/A</v>
      </c>
      <c r="R265" s="15" t="e">
        <f>HLOOKUP('Revisión Simce'!R167,'Revisión Simce'!$BH$13:$CQ$46,14,TRUE)</f>
        <v>#N/A</v>
      </c>
      <c r="S265" s="15" t="e">
        <f>HLOOKUP('Revisión Simce'!S167,'Revisión Simce'!$BH$13:$CQ$46,14,TRUE)</f>
        <v>#N/A</v>
      </c>
      <c r="T265" s="15" t="e">
        <f>HLOOKUP('Revisión Simce'!T167,'Revisión Simce'!$BH$13:$CQ$46,14,TRUE)</f>
        <v>#N/A</v>
      </c>
      <c r="U265" s="15" t="e">
        <f>HLOOKUP('Revisión Simce'!U167,'Revisión Simce'!$BH$13:$CQ$46,14,TRUE)</f>
        <v>#N/A</v>
      </c>
      <c r="V265" s="15" t="e">
        <f>HLOOKUP('Revisión Simce'!V167,'Revisión Simce'!$BH$13:$CQ$46,14,TRUE)</f>
        <v>#N/A</v>
      </c>
      <c r="W265" s="15" t="e">
        <f>HLOOKUP('Revisión Simce'!W167,'Revisión Simce'!$BH$13:$CQ$46,14,TRUE)</f>
        <v>#N/A</v>
      </c>
      <c r="X265" s="15" t="e">
        <f>HLOOKUP('Revisión Simce'!X167,'Revisión Simce'!$BH$13:$CQ$46,14,TRUE)</f>
        <v>#N/A</v>
      </c>
      <c r="Y265" s="15" t="e">
        <f>HLOOKUP('Revisión Simce'!Y167,'Revisión Simce'!$BH$13:$CQ$46,14,TRUE)</f>
        <v>#N/A</v>
      </c>
      <c r="Z265" s="15"/>
      <c r="AA265" s="15"/>
      <c r="AB265" s="15"/>
      <c r="AC265" s="106">
        <f>COUNT(D265:Z265)</f>
        <v>0</v>
      </c>
      <c r="AD265" s="106"/>
      <c r="AE265" s="106"/>
      <c r="AF265" s="106"/>
      <c r="AG265" s="106">
        <f>COUNTIF(C265:Y265,"=0")</f>
        <v>0</v>
      </c>
      <c r="AH265" s="106"/>
      <c r="AI265" s="106"/>
      <c r="AJ265" s="106"/>
      <c r="AK265" s="106">
        <f t="shared" si="7"/>
        <v>0</v>
      </c>
    </row>
    <row r="266" spans="1:37" ht="15">
      <c r="A266" s="15"/>
      <c r="B266" s="85" t="s">
        <v>58</v>
      </c>
      <c r="C266" s="15" t="e">
        <f>HLOOKUP('Revisión Simce'!C168,'Revisión Simce'!$BH$13:$CQ$46,14,TRUE)</f>
        <v>#N/A</v>
      </c>
      <c r="D266" s="15" t="e">
        <f>HLOOKUP('Revisión Simce'!D168,'Revisión Simce'!$BH$13:$CQ$46,14,TRUE)</f>
        <v>#N/A</v>
      </c>
      <c r="E266" s="15" t="e">
        <f>HLOOKUP('Revisión Simce'!E168,'Revisión Simce'!$BH$13:$CQ$46,14,TRUE)</f>
        <v>#N/A</v>
      </c>
      <c r="F266" s="15" t="e">
        <f>HLOOKUP('Revisión Simce'!F168,'Revisión Simce'!$BH$13:$CQ$46,14,TRUE)</f>
        <v>#N/A</v>
      </c>
      <c r="G266" s="15" t="e">
        <f>HLOOKUP('Revisión Simce'!G168,'Revisión Simce'!$BH$13:$CQ$46,14,TRUE)</f>
        <v>#N/A</v>
      </c>
      <c r="H266" s="15" t="e">
        <f>HLOOKUP('Revisión Simce'!H168,'Revisión Simce'!$BH$13:$CQ$46,14,TRUE)</f>
        <v>#N/A</v>
      </c>
      <c r="I266" s="15" t="e">
        <f>HLOOKUP('Revisión Simce'!I168,'Revisión Simce'!$BH$13:$CQ$46,14,TRUE)</f>
        <v>#N/A</v>
      </c>
      <c r="J266" s="15" t="e">
        <f>HLOOKUP('Revisión Simce'!J168,'Revisión Simce'!$BH$13:$CQ$46,14,TRUE)</f>
        <v>#N/A</v>
      </c>
      <c r="K266" s="15" t="e">
        <f>HLOOKUP('Revisión Simce'!K168,'Revisión Simce'!$BH$13:$CQ$46,14,TRUE)</f>
        <v>#N/A</v>
      </c>
      <c r="L266" s="15" t="e">
        <f>HLOOKUP('Revisión Simce'!L168,'Revisión Simce'!$BH$13:$CQ$46,14,TRUE)</f>
        <v>#N/A</v>
      </c>
      <c r="M266" s="15" t="e">
        <f>HLOOKUP('Revisión Simce'!M168,'Revisión Simce'!$BH$13:$CQ$46,14,TRUE)</f>
        <v>#N/A</v>
      </c>
      <c r="N266" s="15" t="e">
        <f>HLOOKUP('Revisión Simce'!N168,'Revisión Simce'!$BH$13:$CQ$46,14,TRUE)</f>
        <v>#N/A</v>
      </c>
      <c r="O266" s="15" t="e">
        <f>HLOOKUP('Revisión Simce'!O168,'Revisión Simce'!$BH$13:$CQ$46,14,TRUE)</f>
        <v>#N/A</v>
      </c>
      <c r="P266" s="15" t="e">
        <f>HLOOKUP('Revisión Simce'!P168,'Revisión Simce'!$BH$13:$CQ$46,14,TRUE)</f>
        <v>#N/A</v>
      </c>
      <c r="Q266" s="15" t="e">
        <f>HLOOKUP('Revisión Simce'!Q168,'Revisión Simce'!$BH$13:$CQ$46,14,TRUE)</f>
        <v>#N/A</v>
      </c>
      <c r="R266" s="15" t="e">
        <f>HLOOKUP('Revisión Simce'!R168,'Revisión Simce'!$BH$13:$CQ$46,14,TRUE)</f>
        <v>#N/A</v>
      </c>
      <c r="S266" s="15" t="e">
        <f>HLOOKUP('Revisión Simce'!S168,'Revisión Simce'!$BH$13:$CQ$46,14,TRUE)</f>
        <v>#N/A</v>
      </c>
      <c r="T266" s="15" t="e">
        <f>HLOOKUP('Revisión Simce'!T168,'Revisión Simce'!$BH$13:$CQ$46,14,TRUE)</f>
        <v>#N/A</v>
      </c>
      <c r="U266" s="15" t="e">
        <f>HLOOKUP('Revisión Simce'!U168,'Revisión Simce'!$BH$13:$CQ$46,14,TRUE)</f>
        <v>#N/A</v>
      </c>
      <c r="V266" s="15" t="e">
        <f>HLOOKUP('Revisión Simce'!V168,'Revisión Simce'!$BH$13:$CQ$46,14,TRUE)</f>
        <v>#N/A</v>
      </c>
      <c r="W266" s="15" t="e">
        <f>HLOOKUP('Revisión Simce'!W168,'Revisión Simce'!$BH$13:$CQ$46,14,TRUE)</f>
        <v>#N/A</v>
      </c>
      <c r="X266" s="15" t="e">
        <f>HLOOKUP('Revisión Simce'!X168,'Revisión Simce'!$BH$13:$CQ$46,14,TRUE)</f>
        <v>#N/A</v>
      </c>
      <c r="Y266" s="15" t="e">
        <f>HLOOKUP('Revisión Simce'!Y168,'Revisión Simce'!$BH$13:$CQ$46,14,TRUE)</f>
        <v>#N/A</v>
      </c>
      <c r="Z266" s="15"/>
      <c r="AA266" s="15"/>
      <c r="AB266" s="15"/>
      <c r="AC266" s="106">
        <f>COUNT(D266:Z266)</f>
        <v>0</v>
      </c>
      <c r="AD266" s="106"/>
      <c r="AE266" s="106"/>
      <c r="AF266" s="106"/>
      <c r="AG266" s="106">
        <f>COUNTIF(C266:Y266,"=0")</f>
        <v>0</v>
      </c>
      <c r="AH266" s="106"/>
      <c r="AI266" s="106"/>
      <c r="AJ266" s="106"/>
      <c r="AK266" s="106">
        <f t="shared" si="7"/>
        <v>0</v>
      </c>
    </row>
    <row r="267" spans="1:37" ht="15.75" thickBot="1">
      <c r="A267" s="86"/>
      <c r="B267" s="90" t="s">
        <v>59</v>
      </c>
      <c r="C267" s="91"/>
      <c r="D267" s="91"/>
      <c r="E267" s="91"/>
      <c r="F267" s="91"/>
      <c r="G267" s="91"/>
      <c r="H267" s="91"/>
      <c r="I267" s="91"/>
      <c r="J267" s="91"/>
      <c r="K267" s="91"/>
      <c r="L267" s="91"/>
      <c r="M267" s="91"/>
      <c r="N267" s="91"/>
      <c r="O267" s="91"/>
      <c r="P267" s="91"/>
      <c r="Q267" s="91"/>
      <c r="R267" s="91"/>
      <c r="S267" s="91"/>
      <c r="T267" s="91"/>
      <c r="U267" s="91"/>
      <c r="V267" s="91"/>
      <c r="W267" s="91"/>
      <c r="X267" s="91"/>
      <c r="Y267" s="91"/>
      <c r="Z267" s="91"/>
      <c r="AA267" s="91"/>
      <c r="AB267" s="91"/>
      <c r="AC267" s="91">
        <f>SUM(AC263:AC266)</f>
        <v>0</v>
      </c>
      <c r="AD267" s="91">
        <f>SUM(AD263:AD266)</f>
        <v>0</v>
      </c>
      <c r="AE267" s="91">
        <f>SUM(AE263:AE266)</f>
        <v>0</v>
      </c>
      <c r="AF267" s="91">
        <f>SUM(AF263:AF266)</f>
        <v>0</v>
      </c>
      <c r="AG267" s="91">
        <f>SUM(AG263:AG266)</f>
        <v>0</v>
      </c>
      <c r="AH267" s="91"/>
      <c r="AI267" s="91"/>
      <c r="AJ267" s="91"/>
      <c r="AK267" s="91">
        <f>SUM(AK263:AK266)</f>
        <v>0</v>
      </c>
    </row>
    <row r="268" spans="1:37" ht="15">
      <c r="A268" s="45"/>
      <c r="B268" s="45"/>
      <c r="C268" s="45"/>
      <c r="D268" s="45"/>
      <c r="E268" s="45"/>
      <c r="F268" s="45"/>
      <c r="G268" s="45"/>
      <c r="H268" s="45"/>
      <c r="I268" s="45"/>
      <c r="J268" s="45"/>
      <c r="K268" s="45"/>
      <c r="L268" s="45"/>
      <c r="M268" s="45"/>
      <c r="N268" s="45"/>
      <c r="O268" s="45"/>
      <c r="P268" s="45"/>
      <c r="Q268" s="45"/>
      <c r="R268" s="45"/>
      <c r="S268" s="45"/>
      <c r="T268" s="45"/>
      <c r="U268" s="45"/>
      <c r="V268" s="45"/>
      <c r="W268" s="45"/>
      <c r="X268" s="45"/>
      <c r="Y268" s="45"/>
      <c r="Z268" s="45"/>
      <c r="AA268" s="45"/>
      <c r="AB268" s="45"/>
      <c r="AC268" s="49"/>
      <c r="AD268" s="49"/>
      <c r="AE268" s="49"/>
      <c r="AF268" s="49"/>
      <c r="AG268" s="49"/>
      <c r="AH268" s="49"/>
      <c r="AI268" s="49"/>
      <c r="AJ268" s="49"/>
      <c r="AK268" s="49"/>
    </row>
    <row r="269" spans="1:37" ht="15">
      <c r="A269" s="15">
        <f>AN47</f>
        <v>0</v>
      </c>
      <c r="B269" s="45"/>
      <c r="C269" s="45"/>
      <c r="D269" s="45"/>
      <c r="E269" s="45"/>
      <c r="F269" s="45"/>
      <c r="G269" s="45"/>
      <c r="H269" s="45"/>
      <c r="I269" s="45"/>
      <c r="J269" s="45"/>
      <c r="K269" s="45"/>
      <c r="L269" s="45"/>
      <c r="M269" s="45"/>
      <c r="N269" s="45"/>
      <c r="O269" s="45"/>
      <c r="P269" s="45"/>
      <c r="Q269" s="45"/>
      <c r="R269" s="45"/>
      <c r="S269" s="45"/>
      <c r="T269" s="45"/>
      <c r="U269" s="45"/>
      <c r="V269" s="45"/>
      <c r="W269" s="45"/>
      <c r="X269" s="45"/>
      <c r="Y269" s="45"/>
      <c r="Z269" s="45"/>
      <c r="AA269" s="45"/>
      <c r="AB269" s="45"/>
      <c r="AC269" s="49"/>
      <c r="AD269" s="49"/>
      <c r="AE269" s="49"/>
      <c r="AF269" s="49"/>
      <c r="AG269" s="49"/>
      <c r="AH269" s="49"/>
      <c r="AI269" s="49"/>
      <c r="AJ269" s="49"/>
      <c r="AK269" s="49"/>
    </row>
    <row r="270" spans="1:37" ht="15">
      <c r="A270" s="45"/>
      <c r="B270" s="101" t="s">
        <v>55</v>
      </c>
      <c r="C270" s="45" t="e">
        <f>HLOOKUP('Revisión Simce'!C172,'Revisión Simce'!$BH$13:$CQ$46,14,TRUE)</f>
        <v>#N/A</v>
      </c>
      <c r="D270" s="45" t="e">
        <f>HLOOKUP('Revisión Simce'!D172,'Revisión Simce'!$BH$13:$CQ$46,14,TRUE)</f>
        <v>#N/A</v>
      </c>
      <c r="E270" s="45" t="e">
        <f>HLOOKUP('Revisión Simce'!E172,'Revisión Simce'!$BH$13:$CQ$46,14,TRUE)</f>
        <v>#N/A</v>
      </c>
      <c r="F270" s="45" t="e">
        <f>HLOOKUP('Revisión Simce'!F172,'Revisión Simce'!$BH$13:$CQ$46,14,TRUE)</f>
        <v>#N/A</v>
      </c>
      <c r="G270" s="45" t="e">
        <f>HLOOKUP('Revisión Simce'!G172,'Revisión Simce'!$BH$13:$CQ$46,14,TRUE)</f>
        <v>#N/A</v>
      </c>
      <c r="H270" s="45" t="e">
        <f>HLOOKUP('Revisión Simce'!H172,'Revisión Simce'!$BH$13:$CQ$46,14,TRUE)</f>
        <v>#N/A</v>
      </c>
      <c r="I270" s="45" t="e">
        <f>HLOOKUP('Revisión Simce'!I172,'Revisión Simce'!$BH$13:$CQ$46,14,TRUE)</f>
        <v>#N/A</v>
      </c>
      <c r="J270" s="45" t="e">
        <f>HLOOKUP('Revisión Simce'!J172,'Revisión Simce'!$BH$13:$CQ$46,14,TRUE)</f>
        <v>#N/A</v>
      </c>
      <c r="K270" s="45" t="e">
        <f>HLOOKUP('Revisión Simce'!K172,'Revisión Simce'!$BH$13:$CQ$46,14,TRUE)</f>
        <v>#N/A</v>
      </c>
      <c r="L270" s="45" t="e">
        <f>HLOOKUP('Revisión Simce'!L172,'Revisión Simce'!$BH$13:$CQ$46,14,TRUE)</f>
        <v>#N/A</v>
      </c>
      <c r="M270" s="45" t="e">
        <f>HLOOKUP('Revisión Simce'!M172,'Revisión Simce'!$BH$13:$CQ$46,14,TRUE)</f>
        <v>#N/A</v>
      </c>
      <c r="N270" s="45" t="e">
        <f>HLOOKUP('Revisión Simce'!N172,'Revisión Simce'!$BH$13:$CQ$46,14,TRUE)</f>
        <v>#N/A</v>
      </c>
      <c r="O270" s="45" t="e">
        <f>HLOOKUP('Revisión Simce'!O172,'Revisión Simce'!$BH$13:$CQ$46,14,TRUE)</f>
        <v>#N/A</v>
      </c>
      <c r="P270" s="45" t="e">
        <f>HLOOKUP('Revisión Simce'!P172,'Revisión Simce'!$BH$13:$CQ$46,14,TRUE)</f>
        <v>#N/A</v>
      </c>
      <c r="Q270" s="45" t="e">
        <f>HLOOKUP('Revisión Simce'!Q172,'Revisión Simce'!$BH$13:$CQ$46,14,TRUE)</f>
        <v>#N/A</v>
      </c>
      <c r="R270" s="45" t="e">
        <f>HLOOKUP('Revisión Simce'!R172,'Revisión Simce'!$BH$13:$CQ$46,14,TRUE)</f>
        <v>#N/A</v>
      </c>
      <c r="S270" s="45" t="e">
        <f>HLOOKUP('Revisión Simce'!S172,'Revisión Simce'!$BH$13:$CQ$46,14,TRUE)</f>
        <v>#N/A</v>
      </c>
      <c r="T270" s="45" t="e">
        <f>HLOOKUP('Revisión Simce'!T172,'Revisión Simce'!$BH$13:$CQ$46,14,TRUE)</f>
        <v>#N/A</v>
      </c>
      <c r="U270" s="45" t="e">
        <f>HLOOKUP('Revisión Simce'!U172,'Revisión Simce'!$BH$13:$CQ$46,14,TRUE)</f>
        <v>#N/A</v>
      </c>
      <c r="V270" s="45" t="e">
        <f>HLOOKUP('Revisión Simce'!V172,'Revisión Simce'!$BH$13:$CQ$46,14,TRUE)</f>
        <v>#N/A</v>
      </c>
      <c r="W270" s="45" t="e">
        <f>HLOOKUP('Revisión Simce'!W172,'Revisión Simce'!$BH$13:$CQ$46,14,TRUE)</f>
        <v>#N/A</v>
      </c>
      <c r="X270" s="45" t="e">
        <f>HLOOKUP('Revisión Simce'!X172,'Revisión Simce'!$BH$13:$CQ$46,14,TRUE)</f>
        <v>#N/A</v>
      </c>
      <c r="Y270" s="45" t="e">
        <f>HLOOKUP('Revisión Simce'!Y172,'Revisión Simce'!$BH$13:$CQ$46,14,TRUE)</f>
        <v>#N/A</v>
      </c>
      <c r="Z270" s="45"/>
      <c r="AA270" s="45"/>
      <c r="AB270" s="45"/>
      <c r="AC270" s="49">
        <f>COUNT(D270:Z270)</f>
        <v>0</v>
      </c>
      <c r="AD270" s="49"/>
      <c r="AE270" s="49"/>
      <c r="AF270" s="49"/>
      <c r="AG270" s="49">
        <f>COUNTIF(C270:Y270,"=0")</f>
        <v>0</v>
      </c>
      <c r="AH270" s="49"/>
      <c r="AI270" s="49"/>
      <c r="AJ270" s="49"/>
      <c r="AK270" s="49">
        <f t="shared" si="7"/>
        <v>0</v>
      </c>
    </row>
    <row r="271" spans="1:37" ht="15">
      <c r="A271" s="45"/>
      <c r="B271" s="101" t="s">
        <v>56</v>
      </c>
      <c r="C271" s="45" t="e">
        <f>HLOOKUP('Revisión Simce'!C173,'Revisión Simce'!$BH$13:$CQ$46,14,TRUE)</f>
        <v>#N/A</v>
      </c>
      <c r="D271" s="45" t="e">
        <f>HLOOKUP('Revisión Simce'!D173,'Revisión Simce'!$BH$13:$CQ$46,14,TRUE)</f>
        <v>#N/A</v>
      </c>
      <c r="E271" s="45" t="e">
        <f>HLOOKUP('Revisión Simce'!E173,'Revisión Simce'!$BH$13:$CQ$46,14,TRUE)</f>
        <v>#N/A</v>
      </c>
      <c r="F271" s="45" t="e">
        <f>HLOOKUP('Revisión Simce'!F173,'Revisión Simce'!$BH$13:$CQ$46,14,TRUE)</f>
        <v>#N/A</v>
      </c>
      <c r="G271" s="45" t="e">
        <f>HLOOKUP('Revisión Simce'!G173,'Revisión Simce'!$BH$13:$CQ$46,14,TRUE)</f>
        <v>#N/A</v>
      </c>
      <c r="H271" s="45" t="e">
        <f>HLOOKUP('Revisión Simce'!H173,'Revisión Simce'!$BH$13:$CQ$46,14,TRUE)</f>
        <v>#N/A</v>
      </c>
      <c r="I271" s="45" t="e">
        <f>HLOOKUP('Revisión Simce'!I173,'Revisión Simce'!$BH$13:$CQ$46,14,TRUE)</f>
        <v>#N/A</v>
      </c>
      <c r="J271" s="45" t="e">
        <f>HLOOKUP('Revisión Simce'!J173,'Revisión Simce'!$BH$13:$CQ$46,14,TRUE)</f>
        <v>#N/A</v>
      </c>
      <c r="K271" s="45" t="e">
        <f>HLOOKUP('Revisión Simce'!K173,'Revisión Simce'!$BH$13:$CQ$46,14,TRUE)</f>
        <v>#N/A</v>
      </c>
      <c r="L271" s="45" t="e">
        <f>HLOOKUP('Revisión Simce'!L173,'Revisión Simce'!$BH$13:$CQ$46,14,TRUE)</f>
        <v>#N/A</v>
      </c>
      <c r="M271" s="45" t="e">
        <f>HLOOKUP('Revisión Simce'!M173,'Revisión Simce'!$BH$13:$CQ$46,14,TRUE)</f>
        <v>#N/A</v>
      </c>
      <c r="N271" s="45" t="e">
        <f>HLOOKUP('Revisión Simce'!N173,'Revisión Simce'!$BH$13:$CQ$46,14,TRUE)</f>
        <v>#N/A</v>
      </c>
      <c r="O271" s="45" t="e">
        <f>HLOOKUP('Revisión Simce'!O173,'Revisión Simce'!$BH$13:$CQ$46,14,TRUE)</f>
        <v>#N/A</v>
      </c>
      <c r="P271" s="45" t="e">
        <f>HLOOKUP('Revisión Simce'!P173,'Revisión Simce'!$BH$13:$CQ$46,14,TRUE)</f>
        <v>#N/A</v>
      </c>
      <c r="Q271" s="45" t="e">
        <f>HLOOKUP('Revisión Simce'!Q173,'Revisión Simce'!$BH$13:$CQ$46,14,TRUE)</f>
        <v>#N/A</v>
      </c>
      <c r="R271" s="45" t="e">
        <f>HLOOKUP('Revisión Simce'!R173,'Revisión Simce'!$BH$13:$CQ$46,14,TRUE)</f>
        <v>#N/A</v>
      </c>
      <c r="S271" s="45" t="e">
        <f>HLOOKUP('Revisión Simce'!S173,'Revisión Simce'!$BH$13:$CQ$46,14,TRUE)</f>
        <v>#N/A</v>
      </c>
      <c r="T271" s="45" t="e">
        <f>HLOOKUP('Revisión Simce'!T173,'Revisión Simce'!$BH$13:$CQ$46,14,TRUE)</f>
        <v>#N/A</v>
      </c>
      <c r="U271" s="45" t="e">
        <f>HLOOKUP('Revisión Simce'!U173,'Revisión Simce'!$BH$13:$CQ$46,14,TRUE)</f>
        <v>#N/A</v>
      </c>
      <c r="V271" s="45" t="e">
        <f>HLOOKUP('Revisión Simce'!V173,'Revisión Simce'!$BH$13:$CQ$46,14,TRUE)</f>
        <v>#N/A</v>
      </c>
      <c r="W271" s="45" t="e">
        <f>HLOOKUP('Revisión Simce'!W173,'Revisión Simce'!$BH$13:$CQ$46,14,TRUE)</f>
        <v>#N/A</v>
      </c>
      <c r="X271" s="45" t="e">
        <f>HLOOKUP('Revisión Simce'!X173,'Revisión Simce'!$BH$13:$CQ$46,14,TRUE)</f>
        <v>#N/A</v>
      </c>
      <c r="Y271" s="45" t="e">
        <f>HLOOKUP('Revisión Simce'!Y173,'Revisión Simce'!$BH$13:$CQ$46,14,TRUE)</f>
        <v>#N/A</v>
      </c>
      <c r="Z271" s="45"/>
      <c r="AA271" s="45"/>
      <c r="AB271" s="45"/>
      <c r="AC271" s="49">
        <f>COUNT(D271:Z271)</f>
        <v>0</v>
      </c>
      <c r="AD271" s="49"/>
      <c r="AE271" s="49"/>
      <c r="AF271" s="49"/>
      <c r="AG271" s="49">
        <f>COUNTIF(C271:Y271,"=0")</f>
        <v>0</v>
      </c>
      <c r="AH271" s="49"/>
      <c r="AI271" s="49"/>
      <c r="AJ271" s="49"/>
      <c r="AK271" s="49">
        <f t="shared" si="7"/>
        <v>0</v>
      </c>
    </row>
    <row r="272" spans="1:37" ht="15">
      <c r="A272" s="45"/>
      <c r="B272" s="101" t="s">
        <v>57</v>
      </c>
      <c r="C272" s="45" t="e">
        <f>HLOOKUP('Revisión Simce'!C174,'Revisión Simce'!$BH$13:$CQ$46,14,TRUE)</f>
        <v>#N/A</v>
      </c>
      <c r="D272" s="45" t="e">
        <f>HLOOKUP('Revisión Simce'!D174,'Revisión Simce'!$BH$13:$CQ$46,14,TRUE)</f>
        <v>#N/A</v>
      </c>
      <c r="E272" s="45" t="e">
        <f>HLOOKUP('Revisión Simce'!E174,'Revisión Simce'!$BH$13:$CQ$46,14,TRUE)</f>
        <v>#N/A</v>
      </c>
      <c r="F272" s="45" t="e">
        <f>HLOOKUP('Revisión Simce'!F174,'Revisión Simce'!$BH$13:$CQ$46,14,TRUE)</f>
        <v>#N/A</v>
      </c>
      <c r="G272" s="45" t="e">
        <f>HLOOKUP('Revisión Simce'!G174,'Revisión Simce'!$BH$13:$CQ$46,14,TRUE)</f>
        <v>#N/A</v>
      </c>
      <c r="H272" s="45" t="e">
        <f>HLOOKUP('Revisión Simce'!H174,'Revisión Simce'!$BH$13:$CQ$46,14,TRUE)</f>
        <v>#N/A</v>
      </c>
      <c r="I272" s="45" t="e">
        <f>HLOOKUP('Revisión Simce'!I174,'Revisión Simce'!$BH$13:$CQ$46,14,TRUE)</f>
        <v>#N/A</v>
      </c>
      <c r="J272" s="45" t="e">
        <f>HLOOKUP('Revisión Simce'!J174,'Revisión Simce'!$BH$13:$CQ$46,14,TRUE)</f>
        <v>#N/A</v>
      </c>
      <c r="K272" s="45" t="e">
        <f>HLOOKUP('Revisión Simce'!K174,'Revisión Simce'!$BH$13:$CQ$46,14,TRUE)</f>
        <v>#N/A</v>
      </c>
      <c r="L272" s="45" t="e">
        <f>HLOOKUP('Revisión Simce'!L174,'Revisión Simce'!$BH$13:$CQ$46,14,TRUE)</f>
        <v>#N/A</v>
      </c>
      <c r="M272" s="45" t="e">
        <f>HLOOKUP('Revisión Simce'!M174,'Revisión Simce'!$BH$13:$CQ$46,14,TRUE)</f>
        <v>#N/A</v>
      </c>
      <c r="N272" s="45" t="e">
        <f>HLOOKUP('Revisión Simce'!N174,'Revisión Simce'!$BH$13:$CQ$46,14,TRUE)</f>
        <v>#N/A</v>
      </c>
      <c r="O272" s="45" t="e">
        <f>HLOOKUP('Revisión Simce'!O174,'Revisión Simce'!$BH$13:$CQ$46,14,TRUE)</f>
        <v>#N/A</v>
      </c>
      <c r="P272" s="45" t="e">
        <f>HLOOKUP('Revisión Simce'!P174,'Revisión Simce'!$BH$13:$CQ$46,14,TRUE)</f>
        <v>#N/A</v>
      </c>
      <c r="Q272" s="45" t="e">
        <f>HLOOKUP('Revisión Simce'!Q174,'Revisión Simce'!$BH$13:$CQ$46,14,TRUE)</f>
        <v>#N/A</v>
      </c>
      <c r="R272" s="45" t="e">
        <f>HLOOKUP('Revisión Simce'!R174,'Revisión Simce'!$BH$13:$CQ$46,14,TRUE)</f>
        <v>#N/A</v>
      </c>
      <c r="S272" s="45" t="e">
        <f>HLOOKUP('Revisión Simce'!S174,'Revisión Simce'!$BH$13:$CQ$46,14,TRUE)</f>
        <v>#N/A</v>
      </c>
      <c r="T272" s="45" t="e">
        <f>HLOOKUP('Revisión Simce'!T174,'Revisión Simce'!$BH$13:$CQ$46,14,TRUE)</f>
        <v>#N/A</v>
      </c>
      <c r="U272" s="45" t="e">
        <f>HLOOKUP('Revisión Simce'!U174,'Revisión Simce'!$BH$13:$CQ$46,14,TRUE)</f>
        <v>#N/A</v>
      </c>
      <c r="V272" s="45" t="e">
        <f>HLOOKUP('Revisión Simce'!V174,'Revisión Simce'!$BH$13:$CQ$46,14,TRUE)</f>
        <v>#N/A</v>
      </c>
      <c r="W272" s="45" t="e">
        <f>HLOOKUP('Revisión Simce'!W174,'Revisión Simce'!$BH$13:$CQ$46,14,TRUE)</f>
        <v>#N/A</v>
      </c>
      <c r="X272" s="45" t="e">
        <f>HLOOKUP('Revisión Simce'!X174,'Revisión Simce'!$BH$13:$CQ$46,14,TRUE)</f>
        <v>#N/A</v>
      </c>
      <c r="Y272" s="45" t="e">
        <f>HLOOKUP('Revisión Simce'!Y174,'Revisión Simce'!$BH$13:$CQ$46,14,TRUE)</f>
        <v>#N/A</v>
      </c>
      <c r="Z272" s="45"/>
      <c r="AA272" s="45"/>
      <c r="AB272" s="45"/>
      <c r="AC272" s="49">
        <f>COUNT(D272:Z272)</f>
        <v>0</v>
      </c>
      <c r="AD272" s="49"/>
      <c r="AE272" s="49"/>
      <c r="AF272" s="49"/>
      <c r="AG272" s="49">
        <f>COUNTIF(C272:Y272,"=0")</f>
        <v>0</v>
      </c>
      <c r="AH272" s="49"/>
      <c r="AI272" s="49"/>
      <c r="AJ272" s="49"/>
      <c r="AK272" s="49">
        <f t="shared" si="7"/>
        <v>0</v>
      </c>
    </row>
    <row r="273" spans="1:37" ht="15">
      <c r="A273" s="45"/>
      <c r="B273" s="101" t="s">
        <v>58</v>
      </c>
      <c r="C273" s="45" t="e">
        <f>HLOOKUP('Revisión Simce'!C175,'Revisión Simce'!$BH$13:$CQ$46,14,TRUE)</f>
        <v>#N/A</v>
      </c>
      <c r="D273" s="45" t="e">
        <f>HLOOKUP('Revisión Simce'!D175,'Revisión Simce'!$BH$13:$CQ$46,14,TRUE)</f>
        <v>#N/A</v>
      </c>
      <c r="E273" s="45" t="e">
        <f>HLOOKUP('Revisión Simce'!E175,'Revisión Simce'!$BH$13:$CQ$46,14,TRUE)</f>
        <v>#N/A</v>
      </c>
      <c r="F273" s="45" t="e">
        <f>HLOOKUP('Revisión Simce'!F175,'Revisión Simce'!$BH$13:$CQ$46,14,TRUE)</f>
        <v>#N/A</v>
      </c>
      <c r="G273" s="45" t="e">
        <f>HLOOKUP('Revisión Simce'!G175,'Revisión Simce'!$BH$13:$CQ$46,14,TRUE)</f>
        <v>#N/A</v>
      </c>
      <c r="H273" s="45" t="e">
        <f>HLOOKUP('Revisión Simce'!H175,'Revisión Simce'!$BH$13:$CQ$46,14,TRUE)</f>
        <v>#N/A</v>
      </c>
      <c r="I273" s="45" t="e">
        <f>HLOOKUP('Revisión Simce'!I175,'Revisión Simce'!$BH$13:$CQ$46,14,TRUE)</f>
        <v>#N/A</v>
      </c>
      <c r="J273" s="45" t="e">
        <f>HLOOKUP('Revisión Simce'!J175,'Revisión Simce'!$BH$13:$CQ$46,14,TRUE)</f>
        <v>#N/A</v>
      </c>
      <c r="K273" s="45" t="e">
        <f>HLOOKUP('Revisión Simce'!K175,'Revisión Simce'!$BH$13:$CQ$46,14,TRUE)</f>
        <v>#N/A</v>
      </c>
      <c r="L273" s="45" t="e">
        <f>HLOOKUP('Revisión Simce'!L175,'Revisión Simce'!$BH$13:$CQ$46,14,TRUE)</f>
        <v>#N/A</v>
      </c>
      <c r="M273" s="45" t="e">
        <f>HLOOKUP('Revisión Simce'!M175,'Revisión Simce'!$BH$13:$CQ$46,14,TRUE)</f>
        <v>#N/A</v>
      </c>
      <c r="N273" s="45" t="e">
        <f>HLOOKUP('Revisión Simce'!N175,'Revisión Simce'!$BH$13:$CQ$46,14,TRUE)</f>
        <v>#N/A</v>
      </c>
      <c r="O273" s="45" t="e">
        <f>HLOOKUP('Revisión Simce'!O175,'Revisión Simce'!$BH$13:$CQ$46,14,TRUE)</f>
        <v>#N/A</v>
      </c>
      <c r="P273" s="45" t="e">
        <f>HLOOKUP('Revisión Simce'!P175,'Revisión Simce'!$BH$13:$CQ$46,14,TRUE)</f>
        <v>#N/A</v>
      </c>
      <c r="Q273" s="45" t="e">
        <f>HLOOKUP('Revisión Simce'!Q175,'Revisión Simce'!$BH$13:$CQ$46,14,TRUE)</f>
        <v>#N/A</v>
      </c>
      <c r="R273" s="45" t="e">
        <f>HLOOKUP('Revisión Simce'!R175,'Revisión Simce'!$BH$13:$CQ$46,14,TRUE)</f>
        <v>#N/A</v>
      </c>
      <c r="S273" s="45" t="e">
        <f>HLOOKUP('Revisión Simce'!S175,'Revisión Simce'!$BH$13:$CQ$46,14,TRUE)</f>
        <v>#N/A</v>
      </c>
      <c r="T273" s="45" t="e">
        <f>HLOOKUP('Revisión Simce'!T175,'Revisión Simce'!$BH$13:$CQ$46,14,TRUE)</f>
        <v>#N/A</v>
      </c>
      <c r="U273" s="45" t="e">
        <f>HLOOKUP('Revisión Simce'!U175,'Revisión Simce'!$BH$13:$CQ$46,14,TRUE)</f>
        <v>#N/A</v>
      </c>
      <c r="V273" s="45" t="e">
        <f>HLOOKUP('Revisión Simce'!V175,'Revisión Simce'!$BH$13:$CQ$46,14,TRUE)</f>
        <v>#N/A</v>
      </c>
      <c r="W273" s="45" t="e">
        <f>HLOOKUP('Revisión Simce'!W175,'Revisión Simce'!$BH$13:$CQ$46,14,TRUE)</f>
        <v>#N/A</v>
      </c>
      <c r="X273" s="45" t="e">
        <f>HLOOKUP('Revisión Simce'!X175,'Revisión Simce'!$BH$13:$CQ$46,14,TRUE)</f>
        <v>#N/A</v>
      </c>
      <c r="Y273" s="45" t="e">
        <f>HLOOKUP('Revisión Simce'!Y175,'Revisión Simce'!$BH$13:$CQ$46,14,TRUE)</f>
        <v>#N/A</v>
      </c>
      <c r="Z273" s="45"/>
      <c r="AA273" s="45"/>
      <c r="AB273" s="45"/>
      <c r="AC273" s="49">
        <f>COUNT(D273:Z273)</f>
        <v>0</v>
      </c>
      <c r="AD273" s="49"/>
      <c r="AE273" s="49"/>
      <c r="AF273" s="49"/>
      <c r="AG273" s="49">
        <f>COUNTIF(C273:Y273,"=0")</f>
        <v>0</v>
      </c>
      <c r="AH273" s="49"/>
      <c r="AI273" s="49"/>
      <c r="AJ273" s="49"/>
      <c r="AK273" s="49">
        <f t="shared" si="7"/>
        <v>0</v>
      </c>
    </row>
    <row r="274" spans="1:37" ht="15.75" thickBot="1">
      <c r="A274" s="89"/>
      <c r="B274" s="99" t="s">
        <v>59</v>
      </c>
      <c r="C274" s="100"/>
      <c r="D274" s="100"/>
      <c r="E274" s="100"/>
      <c r="F274" s="100"/>
      <c r="G274" s="100"/>
      <c r="H274" s="100"/>
      <c r="I274" s="100"/>
      <c r="J274" s="100"/>
      <c r="K274" s="100"/>
      <c r="L274" s="100"/>
      <c r="M274" s="100"/>
      <c r="N274" s="100"/>
      <c r="O274" s="100"/>
      <c r="P274" s="100"/>
      <c r="Q274" s="100"/>
      <c r="R274" s="100"/>
      <c r="S274" s="100"/>
      <c r="T274" s="100"/>
      <c r="U274" s="100"/>
      <c r="V274" s="100"/>
      <c r="W274" s="100"/>
      <c r="X274" s="100"/>
      <c r="Y274" s="100"/>
      <c r="Z274" s="100"/>
      <c r="AA274" s="100"/>
      <c r="AB274" s="100"/>
      <c r="AC274" s="100">
        <f>SUM(AC270:AC273)</f>
        <v>0</v>
      </c>
      <c r="AD274" s="100">
        <f>SUM(AD270:AD273)</f>
        <v>0</v>
      </c>
      <c r="AE274" s="100">
        <f>SUM(AE270:AE273)</f>
        <v>0</v>
      </c>
      <c r="AF274" s="100">
        <f>SUM(AF270:AF273)</f>
        <v>0</v>
      </c>
      <c r="AG274" s="100">
        <f>SUM(AG270:AG273)</f>
        <v>0</v>
      </c>
      <c r="AH274" s="100"/>
      <c r="AI274" s="100"/>
      <c r="AJ274" s="100"/>
      <c r="AK274" s="100">
        <f>SUM(AK270:AK273)</f>
        <v>0</v>
      </c>
    </row>
    <row r="275" spans="1:37" ht="15">
      <c r="A275" s="15"/>
      <c r="B275" s="15"/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  <c r="AA275" s="15"/>
      <c r="AB275" s="15"/>
      <c r="AC275" s="106"/>
      <c r="AD275" s="106"/>
      <c r="AE275" s="106"/>
      <c r="AF275" s="106"/>
      <c r="AG275" s="106"/>
      <c r="AH275" s="106"/>
      <c r="AI275" s="106"/>
      <c r="AJ275" s="106"/>
      <c r="AK275" s="106"/>
    </row>
    <row r="276" spans="1:37" ht="15">
      <c r="A276" s="15">
        <f>AN49</f>
        <v>0</v>
      </c>
      <c r="B276" s="15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  <c r="AA276" s="15"/>
      <c r="AB276" s="15"/>
      <c r="AC276" s="106"/>
      <c r="AD276" s="106"/>
      <c r="AE276" s="106"/>
      <c r="AF276" s="106"/>
      <c r="AG276" s="106"/>
      <c r="AH276" s="106"/>
      <c r="AI276" s="106"/>
      <c r="AJ276" s="106"/>
      <c r="AK276" s="106"/>
    </row>
    <row r="277" spans="1:37" ht="15">
      <c r="A277" s="15"/>
      <c r="B277" s="85" t="s">
        <v>55</v>
      </c>
      <c r="C277" s="15" t="e">
        <f>HLOOKUP('Revisión Simce'!C179,'Revisión Simce'!$BH$13:$CQ$46,14,TRUE)</f>
        <v>#N/A</v>
      </c>
      <c r="D277" s="15" t="e">
        <f>HLOOKUP('Revisión Simce'!D179,'Revisión Simce'!$BH$13:$CQ$46,14,TRUE)</f>
        <v>#N/A</v>
      </c>
      <c r="E277" s="15" t="e">
        <f>HLOOKUP('Revisión Simce'!E179,'Revisión Simce'!$BH$13:$CQ$46,14,TRUE)</f>
        <v>#N/A</v>
      </c>
      <c r="F277" s="15" t="e">
        <f>HLOOKUP('Revisión Simce'!F179,'Revisión Simce'!$BH$13:$CQ$46,14,TRUE)</f>
        <v>#N/A</v>
      </c>
      <c r="G277" s="15" t="e">
        <f>HLOOKUP('Revisión Simce'!G179,'Revisión Simce'!$BH$13:$CQ$46,14,TRUE)</f>
        <v>#N/A</v>
      </c>
      <c r="H277" s="15" t="e">
        <f>HLOOKUP('Revisión Simce'!H179,'Revisión Simce'!$BH$13:$CQ$46,14,TRUE)</f>
        <v>#N/A</v>
      </c>
      <c r="I277" s="15" t="e">
        <f>HLOOKUP('Revisión Simce'!I179,'Revisión Simce'!$BH$13:$CQ$46,14,TRUE)</f>
        <v>#N/A</v>
      </c>
      <c r="J277" s="15" t="e">
        <f>HLOOKUP('Revisión Simce'!J179,'Revisión Simce'!$BH$13:$CQ$46,14,TRUE)</f>
        <v>#N/A</v>
      </c>
      <c r="K277" s="15" t="e">
        <f>HLOOKUP('Revisión Simce'!K179,'Revisión Simce'!$BH$13:$CQ$46,14,TRUE)</f>
        <v>#N/A</v>
      </c>
      <c r="L277" s="15" t="e">
        <f>HLOOKUP('Revisión Simce'!L179,'Revisión Simce'!$BH$13:$CQ$46,14,TRUE)</f>
        <v>#N/A</v>
      </c>
      <c r="M277" s="15" t="e">
        <f>HLOOKUP('Revisión Simce'!M179,'Revisión Simce'!$BH$13:$CQ$46,14,TRUE)</f>
        <v>#N/A</v>
      </c>
      <c r="N277" s="15" t="e">
        <f>HLOOKUP('Revisión Simce'!N179,'Revisión Simce'!$BH$13:$CQ$46,14,TRUE)</f>
        <v>#N/A</v>
      </c>
      <c r="O277" s="15" t="e">
        <f>HLOOKUP('Revisión Simce'!O179,'Revisión Simce'!$BH$13:$CQ$46,14,TRUE)</f>
        <v>#N/A</v>
      </c>
      <c r="P277" s="15" t="e">
        <f>HLOOKUP('Revisión Simce'!P179,'Revisión Simce'!$BH$13:$CQ$46,14,TRUE)</f>
        <v>#N/A</v>
      </c>
      <c r="Q277" s="15" t="e">
        <f>HLOOKUP('Revisión Simce'!Q179,'Revisión Simce'!$BH$13:$CQ$46,14,TRUE)</f>
        <v>#N/A</v>
      </c>
      <c r="R277" s="15" t="e">
        <f>HLOOKUP('Revisión Simce'!R179,'Revisión Simce'!$BH$13:$CQ$46,14,TRUE)</f>
        <v>#N/A</v>
      </c>
      <c r="S277" s="15" t="e">
        <f>HLOOKUP('Revisión Simce'!S179,'Revisión Simce'!$BH$13:$CQ$46,14,TRUE)</f>
        <v>#N/A</v>
      </c>
      <c r="T277" s="15" t="e">
        <f>HLOOKUP('Revisión Simce'!T179,'Revisión Simce'!$BH$13:$CQ$46,14,TRUE)</f>
        <v>#N/A</v>
      </c>
      <c r="U277" s="15" t="e">
        <f>HLOOKUP('Revisión Simce'!U179,'Revisión Simce'!$BH$13:$CQ$46,14,TRUE)</f>
        <v>#N/A</v>
      </c>
      <c r="V277" s="15" t="e">
        <f>HLOOKUP('Revisión Simce'!V179,'Revisión Simce'!$BH$13:$CQ$46,14,TRUE)</f>
        <v>#N/A</v>
      </c>
      <c r="W277" s="15" t="e">
        <f>HLOOKUP('Revisión Simce'!W179,'Revisión Simce'!$BH$13:$CQ$46,14,TRUE)</f>
        <v>#N/A</v>
      </c>
      <c r="X277" s="15" t="e">
        <f>HLOOKUP('Revisión Simce'!X179,'Revisión Simce'!$BH$13:$CQ$46,14,TRUE)</f>
        <v>#N/A</v>
      </c>
      <c r="Y277" s="15" t="e">
        <f>HLOOKUP('Revisión Simce'!Y179,'Revisión Simce'!$BH$13:$CQ$46,14,TRUE)</f>
        <v>#N/A</v>
      </c>
      <c r="Z277" s="15"/>
      <c r="AA277" s="15"/>
      <c r="AB277" s="15"/>
      <c r="AC277" s="106">
        <f>COUNT(D277:Z277)</f>
        <v>0</v>
      </c>
      <c r="AD277" s="106"/>
      <c r="AE277" s="106"/>
      <c r="AF277" s="106"/>
      <c r="AG277" s="106">
        <f>COUNTIF(C277:Y277,"=0")</f>
        <v>0</v>
      </c>
      <c r="AH277" s="106"/>
      <c r="AI277" s="106"/>
      <c r="AJ277" s="106"/>
      <c r="AK277" s="106">
        <f t="shared" si="7"/>
        <v>0</v>
      </c>
    </row>
    <row r="278" spans="1:37" ht="15">
      <c r="A278" s="15"/>
      <c r="B278" s="85" t="s">
        <v>56</v>
      </c>
      <c r="C278" s="15" t="e">
        <f>HLOOKUP('Revisión Simce'!C180,'Revisión Simce'!$BH$13:$CQ$46,14,TRUE)</f>
        <v>#N/A</v>
      </c>
      <c r="D278" s="15" t="e">
        <f>HLOOKUP('Revisión Simce'!D180,'Revisión Simce'!$BH$13:$CQ$46,14,TRUE)</f>
        <v>#N/A</v>
      </c>
      <c r="E278" s="15" t="e">
        <f>HLOOKUP('Revisión Simce'!E180,'Revisión Simce'!$BH$13:$CQ$46,14,TRUE)</f>
        <v>#N/A</v>
      </c>
      <c r="F278" s="15" t="e">
        <f>HLOOKUP('Revisión Simce'!F180,'Revisión Simce'!$BH$13:$CQ$46,14,TRUE)</f>
        <v>#N/A</v>
      </c>
      <c r="G278" s="15" t="e">
        <f>HLOOKUP('Revisión Simce'!G180,'Revisión Simce'!$BH$13:$CQ$46,14,TRUE)</f>
        <v>#N/A</v>
      </c>
      <c r="H278" s="15" t="e">
        <f>HLOOKUP('Revisión Simce'!H180,'Revisión Simce'!$BH$13:$CQ$46,14,TRUE)</f>
        <v>#N/A</v>
      </c>
      <c r="I278" s="15" t="e">
        <f>HLOOKUP('Revisión Simce'!I180,'Revisión Simce'!$BH$13:$CQ$46,14,TRUE)</f>
        <v>#N/A</v>
      </c>
      <c r="J278" s="15" t="e">
        <f>HLOOKUP('Revisión Simce'!J180,'Revisión Simce'!$BH$13:$CQ$46,14,TRUE)</f>
        <v>#N/A</v>
      </c>
      <c r="K278" s="15" t="e">
        <f>HLOOKUP('Revisión Simce'!K180,'Revisión Simce'!$BH$13:$CQ$46,14,TRUE)</f>
        <v>#N/A</v>
      </c>
      <c r="L278" s="15" t="e">
        <f>HLOOKUP('Revisión Simce'!L180,'Revisión Simce'!$BH$13:$CQ$46,14,TRUE)</f>
        <v>#N/A</v>
      </c>
      <c r="M278" s="15" t="e">
        <f>HLOOKUP('Revisión Simce'!M180,'Revisión Simce'!$BH$13:$CQ$46,14,TRUE)</f>
        <v>#N/A</v>
      </c>
      <c r="N278" s="15" t="e">
        <f>HLOOKUP('Revisión Simce'!N180,'Revisión Simce'!$BH$13:$CQ$46,14,TRUE)</f>
        <v>#N/A</v>
      </c>
      <c r="O278" s="15" t="e">
        <f>HLOOKUP('Revisión Simce'!O180,'Revisión Simce'!$BH$13:$CQ$46,14,TRUE)</f>
        <v>#N/A</v>
      </c>
      <c r="P278" s="15" t="e">
        <f>HLOOKUP('Revisión Simce'!P180,'Revisión Simce'!$BH$13:$CQ$46,14,TRUE)</f>
        <v>#N/A</v>
      </c>
      <c r="Q278" s="15" t="e">
        <f>HLOOKUP('Revisión Simce'!Q180,'Revisión Simce'!$BH$13:$CQ$46,14,TRUE)</f>
        <v>#N/A</v>
      </c>
      <c r="R278" s="15" t="e">
        <f>HLOOKUP('Revisión Simce'!R180,'Revisión Simce'!$BH$13:$CQ$46,14,TRUE)</f>
        <v>#N/A</v>
      </c>
      <c r="S278" s="15" t="e">
        <f>HLOOKUP('Revisión Simce'!S180,'Revisión Simce'!$BH$13:$CQ$46,14,TRUE)</f>
        <v>#N/A</v>
      </c>
      <c r="T278" s="15" t="e">
        <f>HLOOKUP('Revisión Simce'!T180,'Revisión Simce'!$BH$13:$CQ$46,14,TRUE)</f>
        <v>#N/A</v>
      </c>
      <c r="U278" s="15" t="e">
        <f>HLOOKUP('Revisión Simce'!U180,'Revisión Simce'!$BH$13:$CQ$46,14,TRUE)</f>
        <v>#N/A</v>
      </c>
      <c r="V278" s="15" t="e">
        <f>HLOOKUP('Revisión Simce'!V180,'Revisión Simce'!$BH$13:$CQ$46,14,TRUE)</f>
        <v>#N/A</v>
      </c>
      <c r="W278" s="15" t="e">
        <f>HLOOKUP('Revisión Simce'!W180,'Revisión Simce'!$BH$13:$CQ$46,14,TRUE)</f>
        <v>#N/A</v>
      </c>
      <c r="X278" s="15" t="e">
        <f>HLOOKUP('Revisión Simce'!X180,'Revisión Simce'!$BH$13:$CQ$46,14,TRUE)</f>
        <v>#N/A</v>
      </c>
      <c r="Y278" s="15" t="e">
        <f>HLOOKUP('Revisión Simce'!Y180,'Revisión Simce'!$BH$13:$CQ$46,14,TRUE)</f>
        <v>#N/A</v>
      </c>
      <c r="Z278" s="15"/>
      <c r="AA278" s="15"/>
      <c r="AB278" s="15"/>
      <c r="AC278" s="106">
        <f>COUNT(D278:Z278)</f>
        <v>0</v>
      </c>
      <c r="AD278" s="106"/>
      <c r="AE278" s="106"/>
      <c r="AF278" s="106"/>
      <c r="AG278" s="106">
        <f>COUNTIF(C278:Y278,"=0")</f>
        <v>0</v>
      </c>
      <c r="AH278" s="106"/>
      <c r="AI278" s="106"/>
      <c r="AJ278" s="106"/>
      <c r="AK278" s="106">
        <f t="shared" si="7"/>
        <v>0</v>
      </c>
    </row>
    <row r="279" spans="1:37" ht="15">
      <c r="A279" s="15"/>
      <c r="B279" s="85" t="s">
        <v>57</v>
      </c>
      <c r="C279" s="15" t="e">
        <f>HLOOKUP('Revisión Simce'!C181,'Revisión Simce'!$BH$13:$CQ$46,14,TRUE)</f>
        <v>#N/A</v>
      </c>
      <c r="D279" s="15" t="e">
        <f>HLOOKUP('Revisión Simce'!D181,'Revisión Simce'!$BH$13:$CQ$46,14,TRUE)</f>
        <v>#N/A</v>
      </c>
      <c r="E279" s="15" t="e">
        <f>HLOOKUP('Revisión Simce'!E181,'Revisión Simce'!$BH$13:$CQ$46,14,TRUE)</f>
        <v>#N/A</v>
      </c>
      <c r="F279" s="15" t="e">
        <f>HLOOKUP('Revisión Simce'!F181,'Revisión Simce'!$BH$13:$CQ$46,14,TRUE)</f>
        <v>#N/A</v>
      </c>
      <c r="G279" s="15" t="e">
        <f>HLOOKUP('Revisión Simce'!G181,'Revisión Simce'!$BH$13:$CQ$46,14,TRUE)</f>
        <v>#N/A</v>
      </c>
      <c r="H279" s="15" t="e">
        <f>HLOOKUP('Revisión Simce'!H181,'Revisión Simce'!$BH$13:$CQ$46,14,TRUE)</f>
        <v>#N/A</v>
      </c>
      <c r="I279" s="15" t="e">
        <f>HLOOKUP('Revisión Simce'!I181,'Revisión Simce'!$BH$13:$CQ$46,14,TRUE)</f>
        <v>#N/A</v>
      </c>
      <c r="J279" s="15" t="e">
        <f>HLOOKUP('Revisión Simce'!J181,'Revisión Simce'!$BH$13:$CQ$46,14,TRUE)</f>
        <v>#N/A</v>
      </c>
      <c r="K279" s="15" t="e">
        <f>HLOOKUP('Revisión Simce'!K181,'Revisión Simce'!$BH$13:$CQ$46,14,TRUE)</f>
        <v>#N/A</v>
      </c>
      <c r="L279" s="15" t="e">
        <f>HLOOKUP('Revisión Simce'!L181,'Revisión Simce'!$BH$13:$CQ$46,14,TRUE)</f>
        <v>#N/A</v>
      </c>
      <c r="M279" s="15" t="e">
        <f>HLOOKUP('Revisión Simce'!M181,'Revisión Simce'!$BH$13:$CQ$46,14,TRUE)</f>
        <v>#N/A</v>
      </c>
      <c r="N279" s="15" t="e">
        <f>HLOOKUP('Revisión Simce'!N181,'Revisión Simce'!$BH$13:$CQ$46,14,TRUE)</f>
        <v>#N/A</v>
      </c>
      <c r="O279" s="15" t="e">
        <f>HLOOKUP('Revisión Simce'!O181,'Revisión Simce'!$BH$13:$CQ$46,14,TRUE)</f>
        <v>#N/A</v>
      </c>
      <c r="P279" s="15" t="e">
        <f>HLOOKUP('Revisión Simce'!P181,'Revisión Simce'!$BH$13:$CQ$46,14,TRUE)</f>
        <v>#N/A</v>
      </c>
      <c r="Q279" s="15" t="e">
        <f>HLOOKUP('Revisión Simce'!Q181,'Revisión Simce'!$BH$13:$CQ$46,14,TRUE)</f>
        <v>#N/A</v>
      </c>
      <c r="R279" s="15" t="e">
        <f>HLOOKUP('Revisión Simce'!R181,'Revisión Simce'!$BH$13:$CQ$46,14,TRUE)</f>
        <v>#N/A</v>
      </c>
      <c r="S279" s="15" t="e">
        <f>HLOOKUP('Revisión Simce'!S181,'Revisión Simce'!$BH$13:$CQ$46,14,TRUE)</f>
        <v>#N/A</v>
      </c>
      <c r="T279" s="15" t="e">
        <f>HLOOKUP('Revisión Simce'!T181,'Revisión Simce'!$BH$13:$CQ$46,14,TRUE)</f>
        <v>#N/A</v>
      </c>
      <c r="U279" s="15" t="e">
        <f>HLOOKUP('Revisión Simce'!U181,'Revisión Simce'!$BH$13:$CQ$46,14,TRUE)</f>
        <v>#N/A</v>
      </c>
      <c r="V279" s="15" t="e">
        <f>HLOOKUP('Revisión Simce'!V181,'Revisión Simce'!$BH$13:$CQ$46,14,TRUE)</f>
        <v>#N/A</v>
      </c>
      <c r="W279" s="15" t="e">
        <f>HLOOKUP('Revisión Simce'!W181,'Revisión Simce'!$BH$13:$CQ$46,14,TRUE)</f>
        <v>#N/A</v>
      </c>
      <c r="X279" s="15" t="e">
        <f>HLOOKUP('Revisión Simce'!X181,'Revisión Simce'!$BH$13:$CQ$46,14,TRUE)</f>
        <v>#N/A</v>
      </c>
      <c r="Y279" s="15" t="e">
        <f>HLOOKUP('Revisión Simce'!Y181,'Revisión Simce'!$BH$13:$CQ$46,14,TRUE)</f>
        <v>#N/A</v>
      </c>
      <c r="Z279" s="15"/>
      <c r="AA279" s="15"/>
      <c r="AB279" s="15"/>
      <c r="AC279" s="106">
        <f>COUNT(D279:Z279)</f>
        <v>0</v>
      </c>
      <c r="AD279" s="106"/>
      <c r="AE279" s="106"/>
      <c r="AF279" s="106"/>
      <c r="AG279" s="106">
        <f>COUNTIF(C279:Y279,"=0")</f>
        <v>0</v>
      </c>
      <c r="AH279" s="106"/>
      <c r="AI279" s="106"/>
      <c r="AJ279" s="106"/>
      <c r="AK279" s="106">
        <f t="shared" si="7"/>
        <v>0</v>
      </c>
    </row>
    <row r="280" spans="1:37" ht="15">
      <c r="A280" s="15"/>
      <c r="B280" s="85" t="s">
        <v>58</v>
      </c>
      <c r="C280" s="15" t="e">
        <f>HLOOKUP('Revisión Simce'!C182,'Revisión Simce'!$BH$13:$CQ$46,14,TRUE)</f>
        <v>#N/A</v>
      </c>
      <c r="D280" s="15" t="e">
        <f>HLOOKUP('Revisión Simce'!D182,'Revisión Simce'!$BH$13:$CQ$46,14,TRUE)</f>
        <v>#N/A</v>
      </c>
      <c r="E280" s="15" t="e">
        <f>HLOOKUP('Revisión Simce'!E182,'Revisión Simce'!$BH$13:$CQ$46,14,TRUE)</f>
        <v>#N/A</v>
      </c>
      <c r="F280" s="15" t="e">
        <f>HLOOKUP('Revisión Simce'!F182,'Revisión Simce'!$BH$13:$CQ$46,14,TRUE)</f>
        <v>#N/A</v>
      </c>
      <c r="G280" s="15" t="e">
        <f>HLOOKUP('Revisión Simce'!G182,'Revisión Simce'!$BH$13:$CQ$46,14,TRUE)</f>
        <v>#N/A</v>
      </c>
      <c r="H280" s="15" t="e">
        <f>HLOOKUP('Revisión Simce'!H182,'Revisión Simce'!$BH$13:$CQ$46,14,TRUE)</f>
        <v>#N/A</v>
      </c>
      <c r="I280" s="15" t="e">
        <f>HLOOKUP('Revisión Simce'!I182,'Revisión Simce'!$BH$13:$CQ$46,14,TRUE)</f>
        <v>#N/A</v>
      </c>
      <c r="J280" s="15" t="e">
        <f>HLOOKUP('Revisión Simce'!J182,'Revisión Simce'!$BH$13:$CQ$46,14,TRUE)</f>
        <v>#N/A</v>
      </c>
      <c r="K280" s="15" t="e">
        <f>HLOOKUP('Revisión Simce'!K182,'Revisión Simce'!$BH$13:$CQ$46,14,TRUE)</f>
        <v>#N/A</v>
      </c>
      <c r="L280" s="15" t="e">
        <f>HLOOKUP('Revisión Simce'!L182,'Revisión Simce'!$BH$13:$CQ$46,14,TRUE)</f>
        <v>#N/A</v>
      </c>
      <c r="M280" s="15" t="e">
        <f>HLOOKUP('Revisión Simce'!M182,'Revisión Simce'!$BH$13:$CQ$46,14,TRUE)</f>
        <v>#N/A</v>
      </c>
      <c r="N280" s="15" t="e">
        <f>HLOOKUP('Revisión Simce'!N182,'Revisión Simce'!$BH$13:$CQ$46,14,TRUE)</f>
        <v>#N/A</v>
      </c>
      <c r="O280" s="15" t="e">
        <f>HLOOKUP('Revisión Simce'!O182,'Revisión Simce'!$BH$13:$CQ$46,14,TRUE)</f>
        <v>#N/A</v>
      </c>
      <c r="P280" s="15" t="e">
        <f>HLOOKUP('Revisión Simce'!P182,'Revisión Simce'!$BH$13:$CQ$46,14,TRUE)</f>
        <v>#N/A</v>
      </c>
      <c r="Q280" s="15" t="e">
        <f>HLOOKUP('Revisión Simce'!Q182,'Revisión Simce'!$BH$13:$CQ$46,14,TRUE)</f>
        <v>#N/A</v>
      </c>
      <c r="R280" s="15" t="e">
        <f>HLOOKUP('Revisión Simce'!R182,'Revisión Simce'!$BH$13:$CQ$46,14,TRUE)</f>
        <v>#N/A</v>
      </c>
      <c r="S280" s="15" t="e">
        <f>HLOOKUP('Revisión Simce'!S182,'Revisión Simce'!$BH$13:$CQ$46,14,TRUE)</f>
        <v>#N/A</v>
      </c>
      <c r="T280" s="15" t="e">
        <f>HLOOKUP('Revisión Simce'!T182,'Revisión Simce'!$BH$13:$CQ$46,14,TRUE)</f>
        <v>#N/A</v>
      </c>
      <c r="U280" s="15" t="e">
        <f>HLOOKUP('Revisión Simce'!U182,'Revisión Simce'!$BH$13:$CQ$46,14,TRUE)</f>
        <v>#N/A</v>
      </c>
      <c r="V280" s="15" t="e">
        <f>HLOOKUP('Revisión Simce'!V182,'Revisión Simce'!$BH$13:$CQ$46,14,TRUE)</f>
        <v>#N/A</v>
      </c>
      <c r="W280" s="15" t="e">
        <f>HLOOKUP('Revisión Simce'!W182,'Revisión Simce'!$BH$13:$CQ$46,14,TRUE)</f>
        <v>#N/A</v>
      </c>
      <c r="X280" s="15" t="e">
        <f>HLOOKUP('Revisión Simce'!X182,'Revisión Simce'!$BH$13:$CQ$46,14,TRUE)</f>
        <v>#N/A</v>
      </c>
      <c r="Y280" s="15" t="e">
        <f>HLOOKUP('Revisión Simce'!Y182,'Revisión Simce'!$BH$13:$CQ$46,14,TRUE)</f>
        <v>#N/A</v>
      </c>
      <c r="Z280" s="15"/>
      <c r="AA280" s="15"/>
      <c r="AB280" s="15"/>
      <c r="AC280" s="106">
        <f>COUNT(D280:Z280)</f>
        <v>0</v>
      </c>
      <c r="AD280" s="106"/>
      <c r="AE280" s="106"/>
      <c r="AF280" s="106"/>
      <c r="AG280" s="106">
        <f>COUNTIF(C280:Y280,"=0")</f>
        <v>0</v>
      </c>
      <c r="AH280" s="106"/>
      <c r="AI280" s="106"/>
      <c r="AJ280" s="106"/>
      <c r="AK280" s="106">
        <f t="shared" si="7"/>
        <v>0</v>
      </c>
    </row>
    <row r="281" spans="1:37" ht="15.75" thickBot="1">
      <c r="A281" s="86"/>
      <c r="B281" s="90" t="s">
        <v>59</v>
      </c>
      <c r="C281" s="91"/>
      <c r="D281" s="91"/>
      <c r="E281" s="91"/>
      <c r="F281" s="91"/>
      <c r="G281" s="91"/>
      <c r="H281" s="91"/>
      <c r="I281" s="91"/>
      <c r="J281" s="91"/>
      <c r="K281" s="91"/>
      <c r="L281" s="91"/>
      <c r="M281" s="91"/>
      <c r="N281" s="91"/>
      <c r="O281" s="91"/>
      <c r="P281" s="91"/>
      <c r="Q281" s="91"/>
      <c r="R281" s="91"/>
      <c r="S281" s="91"/>
      <c r="T281" s="91"/>
      <c r="U281" s="91"/>
      <c r="V281" s="91"/>
      <c r="W281" s="91"/>
      <c r="X281" s="91"/>
      <c r="Y281" s="91"/>
      <c r="Z281" s="91"/>
      <c r="AA281" s="91"/>
      <c r="AB281" s="91"/>
      <c r="AC281" s="91">
        <f>SUM(AC277:AC280)</f>
        <v>0</v>
      </c>
      <c r="AD281" s="91">
        <f>SUM(AD277:AD280)</f>
        <v>0</v>
      </c>
      <c r="AE281" s="91">
        <f>SUM(AE277:AE280)</f>
        <v>0</v>
      </c>
      <c r="AF281" s="91">
        <f>SUM(AF277:AF280)</f>
        <v>0</v>
      </c>
      <c r="AG281" s="91">
        <f>SUM(AG277:AG280)</f>
        <v>0</v>
      </c>
      <c r="AH281" s="91"/>
      <c r="AI281" s="91"/>
      <c r="AJ281" s="91"/>
      <c r="AK281" s="91">
        <f>SUM(AK277:AK280)</f>
        <v>0</v>
      </c>
    </row>
    <row r="282" spans="1:37" ht="15">
      <c r="A282" s="45"/>
      <c r="B282" s="45"/>
      <c r="C282" s="45"/>
      <c r="D282" s="45"/>
      <c r="E282" s="45"/>
      <c r="F282" s="45"/>
      <c r="G282" s="45"/>
      <c r="H282" s="45"/>
      <c r="I282" s="45"/>
      <c r="J282" s="45"/>
      <c r="K282" s="45"/>
      <c r="L282" s="45"/>
      <c r="M282" s="45"/>
      <c r="N282" s="45"/>
      <c r="O282" s="45"/>
      <c r="P282" s="45"/>
      <c r="Q282" s="45"/>
      <c r="R282" s="45"/>
      <c r="S282" s="45"/>
      <c r="T282" s="45"/>
      <c r="U282" s="45"/>
      <c r="V282" s="45"/>
      <c r="W282" s="45"/>
      <c r="X282" s="45"/>
      <c r="Y282" s="45"/>
      <c r="Z282" s="45"/>
      <c r="AA282" s="45"/>
      <c r="AB282" s="45"/>
      <c r="AC282" s="49"/>
      <c r="AD282" s="49"/>
      <c r="AE282" s="49"/>
      <c r="AF282" s="49"/>
      <c r="AG282" s="49"/>
      <c r="AH282" s="49"/>
      <c r="AI282" s="49"/>
      <c r="AJ282" s="49"/>
      <c r="AK282" s="49"/>
    </row>
    <row r="283" spans="1:37" ht="15">
      <c r="A283" s="45">
        <f>AN50</f>
        <v>0</v>
      </c>
      <c r="B283" s="45"/>
      <c r="C283" s="45"/>
      <c r="D283" s="45"/>
      <c r="E283" s="45"/>
      <c r="F283" s="45"/>
      <c r="G283" s="45"/>
      <c r="H283" s="45"/>
      <c r="I283" s="45"/>
      <c r="J283" s="45"/>
      <c r="K283" s="45"/>
      <c r="L283" s="45"/>
      <c r="M283" s="45"/>
      <c r="N283" s="45"/>
      <c r="O283" s="45"/>
      <c r="P283" s="45"/>
      <c r="Q283" s="45"/>
      <c r="R283" s="45"/>
      <c r="S283" s="45"/>
      <c r="T283" s="45"/>
      <c r="U283" s="45"/>
      <c r="V283" s="45"/>
      <c r="W283" s="45"/>
      <c r="X283" s="45"/>
      <c r="Y283" s="45"/>
      <c r="Z283" s="45"/>
      <c r="AA283" s="45"/>
      <c r="AB283" s="45"/>
      <c r="AC283" s="49"/>
      <c r="AD283" s="49"/>
      <c r="AE283" s="49"/>
      <c r="AF283" s="49"/>
      <c r="AG283" s="49"/>
      <c r="AH283" s="49"/>
      <c r="AI283" s="49"/>
      <c r="AJ283" s="49"/>
      <c r="AK283" s="49"/>
    </row>
    <row r="284" spans="1:37" ht="15">
      <c r="A284" s="45"/>
      <c r="B284" s="101" t="s">
        <v>55</v>
      </c>
      <c r="C284" s="45" t="e">
        <f>HLOOKUP('Revisión Simce'!C186,'Revisión Simce'!$BH$13:$CQ$46,14,TRUE)</f>
        <v>#N/A</v>
      </c>
      <c r="D284" s="45" t="e">
        <f>HLOOKUP('Revisión Simce'!D186,'Revisión Simce'!$BH$13:$CQ$46,14,TRUE)</f>
        <v>#N/A</v>
      </c>
      <c r="E284" s="45" t="e">
        <f>HLOOKUP('Revisión Simce'!E186,'Revisión Simce'!$BH$13:$CQ$46,14,TRUE)</f>
        <v>#N/A</v>
      </c>
      <c r="F284" s="45" t="e">
        <f>HLOOKUP('Revisión Simce'!F186,'Revisión Simce'!$BH$13:$CQ$46,14,TRUE)</f>
        <v>#N/A</v>
      </c>
      <c r="G284" s="45" t="e">
        <f>HLOOKUP('Revisión Simce'!G186,'Revisión Simce'!$BH$13:$CQ$46,14,TRUE)</f>
        <v>#N/A</v>
      </c>
      <c r="H284" s="45" t="e">
        <f>HLOOKUP('Revisión Simce'!H186,'Revisión Simce'!$BH$13:$CQ$46,14,TRUE)</f>
        <v>#N/A</v>
      </c>
      <c r="I284" s="45" t="e">
        <f>HLOOKUP('Revisión Simce'!I186,'Revisión Simce'!$BH$13:$CQ$46,14,TRUE)</f>
        <v>#N/A</v>
      </c>
      <c r="J284" s="45" t="e">
        <f>HLOOKUP('Revisión Simce'!J186,'Revisión Simce'!$BH$13:$CQ$46,14,TRUE)</f>
        <v>#N/A</v>
      </c>
      <c r="K284" s="45" t="e">
        <f>HLOOKUP('Revisión Simce'!K186,'Revisión Simce'!$BH$13:$CQ$46,14,TRUE)</f>
        <v>#N/A</v>
      </c>
      <c r="L284" s="45" t="e">
        <f>HLOOKUP('Revisión Simce'!L186,'Revisión Simce'!$BH$13:$CQ$46,14,TRUE)</f>
        <v>#N/A</v>
      </c>
      <c r="M284" s="45" t="e">
        <f>HLOOKUP('Revisión Simce'!M186,'Revisión Simce'!$BH$13:$CQ$46,14,TRUE)</f>
        <v>#N/A</v>
      </c>
      <c r="N284" s="45" t="e">
        <f>HLOOKUP('Revisión Simce'!N186,'Revisión Simce'!$BH$13:$CQ$46,14,TRUE)</f>
        <v>#N/A</v>
      </c>
      <c r="O284" s="45" t="e">
        <f>HLOOKUP('Revisión Simce'!O186,'Revisión Simce'!$BH$13:$CQ$46,14,TRUE)</f>
        <v>#N/A</v>
      </c>
      <c r="P284" s="45" t="e">
        <f>HLOOKUP('Revisión Simce'!P186,'Revisión Simce'!$BH$13:$CQ$46,14,TRUE)</f>
        <v>#N/A</v>
      </c>
      <c r="Q284" s="45" t="e">
        <f>HLOOKUP('Revisión Simce'!Q186,'Revisión Simce'!$BH$13:$CQ$46,14,TRUE)</f>
        <v>#N/A</v>
      </c>
      <c r="R284" s="45" t="e">
        <f>HLOOKUP('Revisión Simce'!R186,'Revisión Simce'!$BH$13:$CQ$46,14,TRUE)</f>
        <v>#N/A</v>
      </c>
      <c r="S284" s="45" t="e">
        <f>HLOOKUP('Revisión Simce'!S186,'Revisión Simce'!$BH$13:$CQ$46,14,TRUE)</f>
        <v>#N/A</v>
      </c>
      <c r="T284" s="45" t="e">
        <f>HLOOKUP('Revisión Simce'!T186,'Revisión Simce'!$BH$13:$CQ$46,14,TRUE)</f>
        <v>#N/A</v>
      </c>
      <c r="U284" s="45" t="e">
        <f>HLOOKUP('Revisión Simce'!U186,'Revisión Simce'!$BH$13:$CQ$46,14,TRUE)</f>
        <v>#N/A</v>
      </c>
      <c r="V284" s="45" t="e">
        <f>HLOOKUP('Revisión Simce'!V186,'Revisión Simce'!$BH$13:$CQ$46,14,TRUE)</f>
        <v>#N/A</v>
      </c>
      <c r="W284" s="45" t="e">
        <f>HLOOKUP('Revisión Simce'!W186,'Revisión Simce'!$BH$13:$CQ$46,14,TRUE)</f>
        <v>#N/A</v>
      </c>
      <c r="X284" s="45" t="e">
        <f>HLOOKUP('Revisión Simce'!X186,'Revisión Simce'!$BH$13:$CQ$46,14,TRUE)</f>
        <v>#N/A</v>
      </c>
      <c r="Y284" s="45" t="e">
        <f>HLOOKUP('Revisión Simce'!Y186,'Revisión Simce'!$BH$13:$CQ$46,14,TRUE)</f>
        <v>#N/A</v>
      </c>
      <c r="Z284" s="45"/>
      <c r="AA284" s="45"/>
      <c r="AB284" s="45"/>
      <c r="AC284" s="49">
        <f>COUNT(D284:Z284)</f>
        <v>0</v>
      </c>
      <c r="AD284" s="49"/>
      <c r="AE284" s="49"/>
      <c r="AF284" s="49"/>
      <c r="AG284" s="49">
        <f>COUNTIF(C284:Y284,"=0")</f>
        <v>0</v>
      </c>
      <c r="AH284" s="49"/>
      <c r="AI284" s="49"/>
      <c r="AJ284" s="49"/>
      <c r="AK284" s="49">
        <f t="shared" si="7"/>
        <v>0</v>
      </c>
    </row>
    <row r="285" spans="1:37" ht="15">
      <c r="A285" s="45"/>
      <c r="B285" s="101" t="s">
        <v>56</v>
      </c>
      <c r="C285" s="45" t="e">
        <f>HLOOKUP('Revisión Simce'!C187,'Revisión Simce'!$BH$13:$CQ$46,14,TRUE)</f>
        <v>#N/A</v>
      </c>
      <c r="D285" s="45" t="e">
        <f>HLOOKUP('Revisión Simce'!D187,'Revisión Simce'!$BH$13:$CQ$46,14,TRUE)</f>
        <v>#N/A</v>
      </c>
      <c r="E285" s="45" t="e">
        <f>HLOOKUP('Revisión Simce'!E187,'Revisión Simce'!$BH$13:$CQ$46,14,TRUE)</f>
        <v>#N/A</v>
      </c>
      <c r="F285" s="45" t="e">
        <f>HLOOKUP('Revisión Simce'!F187,'Revisión Simce'!$BH$13:$CQ$46,14,TRUE)</f>
        <v>#N/A</v>
      </c>
      <c r="G285" s="45" t="e">
        <f>HLOOKUP('Revisión Simce'!G187,'Revisión Simce'!$BH$13:$CQ$46,14,TRUE)</f>
        <v>#N/A</v>
      </c>
      <c r="H285" s="45" t="e">
        <f>HLOOKUP('Revisión Simce'!H187,'Revisión Simce'!$BH$13:$CQ$46,14,TRUE)</f>
        <v>#N/A</v>
      </c>
      <c r="I285" s="45" t="e">
        <f>HLOOKUP('Revisión Simce'!I187,'Revisión Simce'!$BH$13:$CQ$46,14,TRUE)</f>
        <v>#N/A</v>
      </c>
      <c r="J285" s="45" t="e">
        <f>HLOOKUP('Revisión Simce'!J187,'Revisión Simce'!$BH$13:$CQ$46,14,TRUE)</f>
        <v>#N/A</v>
      </c>
      <c r="K285" s="45" t="e">
        <f>HLOOKUP('Revisión Simce'!K187,'Revisión Simce'!$BH$13:$CQ$46,14,TRUE)</f>
        <v>#N/A</v>
      </c>
      <c r="L285" s="45" t="e">
        <f>HLOOKUP('Revisión Simce'!L187,'Revisión Simce'!$BH$13:$CQ$46,14,TRUE)</f>
        <v>#N/A</v>
      </c>
      <c r="M285" s="45" t="e">
        <f>HLOOKUP('Revisión Simce'!M187,'Revisión Simce'!$BH$13:$CQ$46,14,TRUE)</f>
        <v>#N/A</v>
      </c>
      <c r="N285" s="45" t="e">
        <f>HLOOKUP('Revisión Simce'!N187,'Revisión Simce'!$BH$13:$CQ$46,14,TRUE)</f>
        <v>#N/A</v>
      </c>
      <c r="O285" s="45" t="e">
        <f>HLOOKUP('Revisión Simce'!O187,'Revisión Simce'!$BH$13:$CQ$46,14,TRUE)</f>
        <v>#N/A</v>
      </c>
      <c r="P285" s="45" t="e">
        <f>HLOOKUP('Revisión Simce'!P187,'Revisión Simce'!$BH$13:$CQ$46,14,TRUE)</f>
        <v>#N/A</v>
      </c>
      <c r="Q285" s="45" t="e">
        <f>HLOOKUP('Revisión Simce'!Q187,'Revisión Simce'!$BH$13:$CQ$46,14,TRUE)</f>
        <v>#N/A</v>
      </c>
      <c r="R285" s="45" t="e">
        <f>HLOOKUP('Revisión Simce'!R187,'Revisión Simce'!$BH$13:$CQ$46,14,TRUE)</f>
        <v>#N/A</v>
      </c>
      <c r="S285" s="45" t="e">
        <f>HLOOKUP('Revisión Simce'!S187,'Revisión Simce'!$BH$13:$CQ$46,14,TRUE)</f>
        <v>#N/A</v>
      </c>
      <c r="T285" s="45" t="e">
        <f>HLOOKUP('Revisión Simce'!T187,'Revisión Simce'!$BH$13:$CQ$46,14,TRUE)</f>
        <v>#N/A</v>
      </c>
      <c r="U285" s="45" t="e">
        <f>HLOOKUP('Revisión Simce'!U187,'Revisión Simce'!$BH$13:$CQ$46,14,TRUE)</f>
        <v>#N/A</v>
      </c>
      <c r="V285" s="45" t="e">
        <f>HLOOKUP('Revisión Simce'!V187,'Revisión Simce'!$BH$13:$CQ$46,14,TRUE)</f>
        <v>#N/A</v>
      </c>
      <c r="W285" s="45" t="e">
        <f>HLOOKUP('Revisión Simce'!W187,'Revisión Simce'!$BH$13:$CQ$46,14,TRUE)</f>
        <v>#N/A</v>
      </c>
      <c r="X285" s="45" t="e">
        <f>HLOOKUP('Revisión Simce'!X187,'Revisión Simce'!$BH$13:$CQ$46,14,TRUE)</f>
        <v>#N/A</v>
      </c>
      <c r="Y285" s="45" t="e">
        <f>HLOOKUP('Revisión Simce'!Y187,'Revisión Simce'!$BH$13:$CQ$46,14,TRUE)</f>
        <v>#N/A</v>
      </c>
      <c r="Z285" s="45"/>
      <c r="AA285" s="45"/>
      <c r="AB285" s="45"/>
      <c r="AC285" s="49">
        <f>COUNT(D285:Z285)</f>
        <v>0</v>
      </c>
      <c r="AD285" s="49"/>
      <c r="AE285" s="49"/>
      <c r="AF285" s="49"/>
      <c r="AG285" s="49">
        <f>COUNTIF(C285:Y285,"=0")</f>
        <v>0</v>
      </c>
      <c r="AH285" s="49"/>
      <c r="AI285" s="49"/>
      <c r="AJ285" s="49"/>
      <c r="AK285" s="49">
        <f t="shared" si="7"/>
        <v>0</v>
      </c>
    </row>
    <row r="286" spans="1:37" ht="15">
      <c r="A286" s="45"/>
      <c r="B286" s="101" t="s">
        <v>57</v>
      </c>
      <c r="C286" s="45" t="e">
        <f>HLOOKUP('Revisión Simce'!C188,'Revisión Simce'!$BH$13:$CQ$46,14,TRUE)</f>
        <v>#N/A</v>
      </c>
      <c r="D286" s="45" t="e">
        <f>HLOOKUP('Revisión Simce'!D188,'Revisión Simce'!$BH$13:$CQ$46,14,TRUE)</f>
        <v>#N/A</v>
      </c>
      <c r="E286" s="45" t="e">
        <f>HLOOKUP('Revisión Simce'!E188,'Revisión Simce'!$BH$13:$CQ$46,14,TRUE)</f>
        <v>#N/A</v>
      </c>
      <c r="F286" s="45" t="e">
        <f>HLOOKUP('Revisión Simce'!F188,'Revisión Simce'!$BH$13:$CQ$46,14,TRUE)</f>
        <v>#N/A</v>
      </c>
      <c r="G286" s="45" t="e">
        <f>HLOOKUP('Revisión Simce'!G188,'Revisión Simce'!$BH$13:$CQ$46,14,TRUE)</f>
        <v>#N/A</v>
      </c>
      <c r="H286" s="45" t="e">
        <f>HLOOKUP('Revisión Simce'!H188,'Revisión Simce'!$BH$13:$CQ$46,14,TRUE)</f>
        <v>#N/A</v>
      </c>
      <c r="I286" s="45" t="e">
        <f>HLOOKUP('Revisión Simce'!I188,'Revisión Simce'!$BH$13:$CQ$46,14,TRUE)</f>
        <v>#N/A</v>
      </c>
      <c r="J286" s="45" t="e">
        <f>HLOOKUP('Revisión Simce'!J188,'Revisión Simce'!$BH$13:$CQ$46,14,TRUE)</f>
        <v>#N/A</v>
      </c>
      <c r="K286" s="45" t="e">
        <f>HLOOKUP('Revisión Simce'!K188,'Revisión Simce'!$BH$13:$CQ$46,14,TRUE)</f>
        <v>#N/A</v>
      </c>
      <c r="L286" s="45" t="e">
        <f>HLOOKUP('Revisión Simce'!L188,'Revisión Simce'!$BH$13:$CQ$46,14,TRUE)</f>
        <v>#N/A</v>
      </c>
      <c r="M286" s="45" t="e">
        <f>HLOOKUP('Revisión Simce'!M188,'Revisión Simce'!$BH$13:$CQ$46,14,TRUE)</f>
        <v>#N/A</v>
      </c>
      <c r="N286" s="45" t="e">
        <f>HLOOKUP('Revisión Simce'!N188,'Revisión Simce'!$BH$13:$CQ$46,14,TRUE)</f>
        <v>#N/A</v>
      </c>
      <c r="O286" s="45" t="e">
        <f>HLOOKUP('Revisión Simce'!O188,'Revisión Simce'!$BH$13:$CQ$46,14,TRUE)</f>
        <v>#N/A</v>
      </c>
      <c r="P286" s="45" t="e">
        <f>HLOOKUP('Revisión Simce'!P188,'Revisión Simce'!$BH$13:$CQ$46,14,TRUE)</f>
        <v>#N/A</v>
      </c>
      <c r="Q286" s="45" t="e">
        <f>HLOOKUP('Revisión Simce'!Q188,'Revisión Simce'!$BH$13:$CQ$46,14,TRUE)</f>
        <v>#N/A</v>
      </c>
      <c r="R286" s="45" t="e">
        <f>HLOOKUP('Revisión Simce'!R188,'Revisión Simce'!$BH$13:$CQ$46,14,TRUE)</f>
        <v>#N/A</v>
      </c>
      <c r="S286" s="45" t="e">
        <f>HLOOKUP('Revisión Simce'!S188,'Revisión Simce'!$BH$13:$CQ$46,14,TRUE)</f>
        <v>#N/A</v>
      </c>
      <c r="T286" s="45" t="e">
        <f>HLOOKUP('Revisión Simce'!T188,'Revisión Simce'!$BH$13:$CQ$46,14,TRUE)</f>
        <v>#N/A</v>
      </c>
      <c r="U286" s="45" t="e">
        <f>HLOOKUP('Revisión Simce'!U188,'Revisión Simce'!$BH$13:$CQ$46,14,TRUE)</f>
        <v>#N/A</v>
      </c>
      <c r="V286" s="45" t="e">
        <f>HLOOKUP('Revisión Simce'!V188,'Revisión Simce'!$BH$13:$CQ$46,14,TRUE)</f>
        <v>#N/A</v>
      </c>
      <c r="W286" s="45" t="e">
        <f>HLOOKUP('Revisión Simce'!W188,'Revisión Simce'!$BH$13:$CQ$46,14,TRUE)</f>
        <v>#N/A</v>
      </c>
      <c r="X286" s="45" t="e">
        <f>HLOOKUP('Revisión Simce'!X188,'Revisión Simce'!$BH$13:$CQ$46,14,TRUE)</f>
        <v>#N/A</v>
      </c>
      <c r="Y286" s="45" t="e">
        <f>HLOOKUP('Revisión Simce'!Y188,'Revisión Simce'!$BH$13:$CQ$46,14,TRUE)</f>
        <v>#N/A</v>
      </c>
      <c r="Z286" s="45"/>
      <c r="AA286" s="45"/>
      <c r="AB286" s="45"/>
      <c r="AC286" s="49">
        <f>COUNT(D286:Z286)</f>
        <v>0</v>
      </c>
      <c r="AD286" s="49"/>
      <c r="AE286" s="49"/>
      <c r="AF286" s="49"/>
      <c r="AG286" s="49">
        <f>COUNTIF(C286:Y286,"=0")</f>
        <v>0</v>
      </c>
      <c r="AH286" s="49"/>
      <c r="AI286" s="49"/>
      <c r="AJ286" s="49"/>
      <c r="AK286" s="49">
        <f t="shared" si="7"/>
        <v>0</v>
      </c>
    </row>
    <row r="287" spans="1:37" ht="15">
      <c r="A287" s="45"/>
      <c r="B287" s="101" t="s">
        <v>58</v>
      </c>
      <c r="C287" s="45" t="e">
        <f>HLOOKUP('Revisión Simce'!C189,'Revisión Simce'!$BH$13:$CQ$46,14,TRUE)</f>
        <v>#N/A</v>
      </c>
      <c r="D287" s="45" t="e">
        <f>HLOOKUP('Revisión Simce'!D189,'Revisión Simce'!$BH$13:$CQ$46,14,TRUE)</f>
        <v>#N/A</v>
      </c>
      <c r="E287" s="45" t="e">
        <f>HLOOKUP('Revisión Simce'!E189,'Revisión Simce'!$BH$13:$CQ$46,14,TRUE)</f>
        <v>#N/A</v>
      </c>
      <c r="F287" s="45" t="e">
        <f>HLOOKUP('Revisión Simce'!F189,'Revisión Simce'!$BH$13:$CQ$46,14,TRUE)</f>
        <v>#N/A</v>
      </c>
      <c r="G287" s="45" t="e">
        <f>HLOOKUP('Revisión Simce'!G189,'Revisión Simce'!$BH$13:$CQ$46,14,TRUE)</f>
        <v>#N/A</v>
      </c>
      <c r="H287" s="45" t="e">
        <f>HLOOKUP('Revisión Simce'!H189,'Revisión Simce'!$BH$13:$CQ$46,14,TRUE)</f>
        <v>#N/A</v>
      </c>
      <c r="I287" s="45" t="e">
        <f>HLOOKUP('Revisión Simce'!I189,'Revisión Simce'!$BH$13:$CQ$46,14,TRUE)</f>
        <v>#N/A</v>
      </c>
      <c r="J287" s="45" t="e">
        <f>HLOOKUP('Revisión Simce'!J189,'Revisión Simce'!$BH$13:$CQ$46,14,TRUE)</f>
        <v>#N/A</v>
      </c>
      <c r="K287" s="45" t="e">
        <f>HLOOKUP('Revisión Simce'!K189,'Revisión Simce'!$BH$13:$CQ$46,14,TRUE)</f>
        <v>#N/A</v>
      </c>
      <c r="L287" s="45" t="e">
        <f>HLOOKUP('Revisión Simce'!L189,'Revisión Simce'!$BH$13:$CQ$46,14,TRUE)</f>
        <v>#N/A</v>
      </c>
      <c r="M287" s="45" t="e">
        <f>HLOOKUP('Revisión Simce'!M189,'Revisión Simce'!$BH$13:$CQ$46,14,TRUE)</f>
        <v>#N/A</v>
      </c>
      <c r="N287" s="45" t="e">
        <f>HLOOKUP('Revisión Simce'!N189,'Revisión Simce'!$BH$13:$CQ$46,14,TRUE)</f>
        <v>#N/A</v>
      </c>
      <c r="O287" s="45" t="e">
        <f>HLOOKUP('Revisión Simce'!O189,'Revisión Simce'!$BH$13:$CQ$46,14,TRUE)</f>
        <v>#N/A</v>
      </c>
      <c r="P287" s="45" t="e">
        <f>HLOOKUP('Revisión Simce'!P189,'Revisión Simce'!$BH$13:$CQ$46,14,TRUE)</f>
        <v>#N/A</v>
      </c>
      <c r="Q287" s="45" t="e">
        <f>HLOOKUP('Revisión Simce'!Q189,'Revisión Simce'!$BH$13:$CQ$46,14,TRUE)</f>
        <v>#N/A</v>
      </c>
      <c r="R287" s="45" t="e">
        <f>HLOOKUP('Revisión Simce'!R189,'Revisión Simce'!$BH$13:$CQ$46,14,TRUE)</f>
        <v>#N/A</v>
      </c>
      <c r="S287" s="45" t="e">
        <f>HLOOKUP('Revisión Simce'!S189,'Revisión Simce'!$BH$13:$CQ$46,14,TRUE)</f>
        <v>#N/A</v>
      </c>
      <c r="T287" s="45" t="e">
        <f>HLOOKUP('Revisión Simce'!T189,'Revisión Simce'!$BH$13:$CQ$46,14,TRUE)</f>
        <v>#N/A</v>
      </c>
      <c r="U287" s="45" t="e">
        <f>HLOOKUP('Revisión Simce'!U189,'Revisión Simce'!$BH$13:$CQ$46,14,TRUE)</f>
        <v>#N/A</v>
      </c>
      <c r="V287" s="45" t="e">
        <f>HLOOKUP('Revisión Simce'!V189,'Revisión Simce'!$BH$13:$CQ$46,14,TRUE)</f>
        <v>#N/A</v>
      </c>
      <c r="W287" s="45" t="e">
        <f>HLOOKUP('Revisión Simce'!W189,'Revisión Simce'!$BH$13:$CQ$46,14,TRUE)</f>
        <v>#N/A</v>
      </c>
      <c r="X287" s="45" t="e">
        <f>HLOOKUP('Revisión Simce'!X189,'Revisión Simce'!$BH$13:$CQ$46,14,TRUE)</f>
        <v>#N/A</v>
      </c>
      <c r="Y287" s="45" t="e">
        <f>HLOOKUP('Revisión Simce'!Y189,'Revisión Simce'!$BH$13:$CQ$46,14,TRUE)</f>
        <v>#N/A</v>
      </c>
      <c r="Z287" s="45"/>
      <c r="AA287" s="45"/>
      <c r="AB287" s="45"/>
      <c r="AC287" s="49">
        <f>COUNT(D287:Z287)</f>
        <v>0</v>
      </c>
      <c r="AD287" s="49"/>
      <c r="AE287" s="49"/>
      <c r="AF287" s="49"/>
      <c r="AG287" s="49">
        <f>COUNTIF(C287:Y287,"=0")</f>
        <v>0</v>
      </c>
      <c r="AH287" s="49"/>
      <c r="AI287" s="49"/>
      <c r="AJ287" s="49"/>
      <c r="AK287" s="49">
        <f t="shared" si="7"/>
        <v>0</v>
      </c>
    </row>
    <row r="288" spans="1:37" ht="15.75" thickBot="1">
      <c r="A288" s="89"/>
      <c r="B288" s="99" t="s">
        <v>59</v>
      </c>
      <c r="C288" s="100"/>
      <c r="D288" s="100"/>
      <c r="E288" s="100"/>
      <c r="F288" s="100"/>
      <c r="G288" s="100"/>
      <c r="H288" s="100"/>
      <c r="I288" s="100"/>
      <c r="J288" s="100"/>
      <c r="K288" s="100"/>
      <c r="L288" s="100"/>
      <c r="M288" s="100"/>
      <c r="N288" s="100"/>
      <c r="O288" s="100"/>
      <c r="P288" s="100"/>
      <c r="Q288" s="100"/>
      <c r="R288" s="100"/>
      <c r="S288" s="100"/>
      <c r="T288" s="100"/>
      <c r="U288" s="100"/>
      <c r="V288" s="100"/>
      <c r="W288" s="100"/>
      <c r="X288" s="100"/>
      <c r="Y288" s="100"/>
      <c r="Z288" s="100"/>
      <c r="AA288" s="100"/>
      <c r="AB288" s="100"/>
      <c r="AC288" s="100">
        <f>SUM(AC284:AC287)</f>
        <v>0</v>
      </c>
      <c r="AD288" s="100">
        <f>SUM(AD284:AD287)</f>
        <v>0</v>
      </c>
      <c r="AE288" s="100">
        <f>SUM(AE284:AE287)</f>
        <v>0</v>
      </c>
      <c r="AF288" s="100">
        <f>SUM(AF284:AF287)</f>
        <v>0</v>
      </c>
      <c r="AG288" s="100">
        <f>SUM(AG284:AG287)</f>
        <v>0</v>
      </c>
      <c r="AH288" s="100"/>
      <c r="AI288" s="100"/>
      <c r="AJ288" s="100"/>
      <c r="AK288" s="100">
        <f>SUM(AK284:AK287)</f>
        <v>0</v>
      </c>
    </row>
    <row r="289" spans="1:37" ht="15">
      <c r="A289" s="15"/>
      <c r="B289" s="15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  <c r="AA289" s="15"/>
      <c r="AB289" s="15"/>
      <c r="AC289" s="106"/>
      <c r="AD289" s="106"/>
      <c r="AE289" s="106"/>
      <c r="AF289" s="106"/>
      <c r="AG289" s="106"/>
      <c r="AH289" s="106"/>
      <c r="AI289" s="106"/>
      <c r="AJ289" s="106"/>
      <c r="AK289" s="106"/>
    </row>
    <row r="290" spans="1:37" ht="15">
      <c r="A290" s="15">
        <f>AN51</f>
        <v>0</v>
      </c>
      <c r="B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  <c r="AA290" s="15"/>
      <c r="AB290" s="15"/>
      <c r="AC290" s="106"/>
      <c r="AD290" s="106"/>
      <c r="AE290" s="106"/>
      <c r="AF290" s="106"/>
      <c r="AG290" s="106"/>
      <c r="AH290" s="106"/>
      <c r="AI290" s="106"/>
      <c r="AJ290" s="106"/>
      <c r="AK290" s="106"/>
    </row>
    <row r="291" spans="1:37" ht="15">
      <c r="A291" s="15"/>
      <c r="B291" s="85" t="s">
        <v>55</v>
      </c>
      <c r="C291" s="15" t="e">
        <f>HLOOKUP('Revisión Simce'!C193,'Revisión Simce'!$BH$13:$CQ$46,14,TRUE)</f>
        <v>#N/A</v>
      </c>
      <c r="D291" s="15" t="e">
        <f>HLOOKUP('Revisión Simce'!D193,'Revisión Simce'!$BH$13:$CQ$46,14,TRUE)</f>
        <v>#N/A</v>
      </c>
      <c r="E291" s="15" t="e">
        <f>HLOOKUP('Revisión Simce'!E193,'Revisión Simce'!$BH$13:$CQ$46,14,TRUE)</f>
        <v>#N/A</v>
      </c>
      <c r="F291" s="15" t="e">
        <f>HLOOKUP('Revisión Simce'!F193,'Revisión Simce'!$BH$13:$CQ$46,14,TRUE)</f>
        <v>#N/A</v>
      </c>
      <c r="G291" s="15" t="e">
        <f>HLOOKUP('Revisión Simce'!G193,'Revisión Simce'!$BH$13:$CQ$46,14,TRUE)</f>
        <v>#N/A</v>
      </c>
      <c r="H291" s="15" t="e">
        <f>HLOOKUP('Revisión Simce'!H193,'Revisión Simce'!$BH$13:$CQ$46,14,TRUE)</f>
        <v>#N/A</v>
      </c>
      <c r="I291" s="15" t="e">
        <f>HLOOKUP('Revisión Simce'!I193,'Revisión Simce'!$BH$13:$CQ$46,14,TRUE)</f>
        <v>#N/A</v>
      </c>
      <c r="J291" s="15" t="e">
        <f>HLOOKUP('Revisión Simce'!J193,'Revisión Simce'!$BH$13:$CQ$46,14,TRUE)</f>
        <v>#N/A</v>
      </c>
      <c r="K291" s="15" t="e">
        <f>HLOOKUP('Revisión Simce'!K193,'Revisión Simce'!$BH$13:$CQ$46,14,TRUE)</f>
        <v>#N/A</v>
      </c>
      <c r="L291" s="15" t="e">
        <f>HLOOKUP('Revisión Simce'!L193,'Revisión Simce'!$BH$13:$CQ$46,14,TRUE)</f>
        <v>#N/A</v>
      </c>
      <c r="M291" s="15" t="e">
        <f>HLOOKUP('Revisión Simce'!M193,'Revisión Simce'!$BH$13:$CQ$46,14,TRUE)</f>
        <v>#N/A</v>
      </c>
      <c r="N291" s="15" t="e">
        <f>HLOOKUP('Revisión Simce'!N193,'Revisión Simce'!$BH$13:$CQ$46,14,TRUE)</f>
        <v>#N/A</v>
      </c>
      <c r="O291" s="15" t="e">
        <f>HLOOKUP('Revisión Simce'!O193,'Revisión Simce'!$BH$13:$CQ$46,14,TRUE)</f>
        <v>#N/A</v>
      </c>
      <c r="P291" s="15" t="e">
        <f>HLOOKUP('Revisión Simce'!P193,'Revisión Simce'!$BH$13:$CQ$46,14,TRUE)</f>
        <v>#N/A</v>
      </c>
      <c r="Q291" s="15" t="e">
        <f>HLOOKUP('Revisión Simce'!Q193,'Revisión Simce'!$BH$13:$CQ$46,14,TRUE)</f>
        <v>#N/A</v>
      </c>
      <c r="R291" s="15" t="e">
        <f>HLOOKUP('Revisión Simce'!R193,'Revisión Simce'!$BH$13:$CQ$46,14,TRUE)</f>
        <v>#N/A</v>
      </c>
      <c r="S291" s="15" t="e">
        <f>HLOOKUP('Revisión Simce'!S193,'Revisión Simce'!$BH$13:$CQ$46,14,TRUE)</f>
        <v>#N/A</v>
      </c>
      <c r="T291" s="15" t="e">
        <f>HLOOKUP('Revisión Simce'!T193,'Revisión Simce'!$BH$13:$CQ$46,14,TRUE)</f>
        <v>#N/A</v>
      </c>
      <c r="U291" s="15" t="e">
        <f>HLOOKUP('Revisión Simce'!U193,'Revisión Simce'!$BH$13:$CQ$46,14,TRUE)</f>
        <v>#N/A</v>
      </c>
      <c r="V291" s="15" t="e">
        <f>HLOOKUP('Revisión Simce'!V193,'Revisión Simce'!$BH$13:$CQ$46,14,TRUE)</f>
        <v>#N/A</v>
      </c>
      <c r="W291" s="15" t="e">
        <f>HLOOKUP('Revisión Simce'!W193,'Revisión Simce'!$BH$13:$CQ$46,14,TRUE)</f>
        <v>#N/A</v>
      </c>
      <c r="X291" s="15" t="e">
        <f>HLOOKUP('Revisión Simce'!X193,'Revisión Simce'!$BH$13:$CQ$46,14,TRUE)</f>
        <v>#N/A</v>
      </c>
      <c r="Y291" s="15" t="e">
        <f>HLOOKUP('Revisión Simce'!Y193,'Revisión Simce'!$BH$13:$CQ$46,14,TRUE)</f>
        <v>#N/A</v>
      </c>
      <c r="Z291" s="15"/>
      <c r="AA291" s="15"/>
      <c r="AB291" s="15"/>
      <c r="AC291" s="106">
        <f>COUNT(D291:Z291)</f>
        <v>0</v>
      </c>
      <c r="AD291" s="106"/>
      <c r="AE291" s="106"/>
      <c r="AF291" s="106"/>
      <c r="AG291" s="106">
        <f>COUNTIF(C291:Y291,"=0")</f>
        <v>0</v>
      </c>
      <c r="AH291" s="106"/>
      <c r="AI291" s="106"/>
      <c r="AJ291" s="106"/>
      <c r="AK291" s="106">
        <f t="shared" si="7"/>
        <v>0</v>
      </c>
    </row>
    <row r="292" spans="1:37" ht="15">
      <c r="A292" s="15"/>
      <c r="B292" s="85" t="s">
        <v>56</v>
      </c>
      <c r="C292" s="15" t="e">
        <f>HLOOKUP('Revisión Simce'!C194,'Revisión Simce'!$BH$13:$CQ$46,14,TRUE)</f>
        <v>#N/A</v>
      </c>
      <c r="D292" s="15" t="e">
        <f>HLOOKUP('Revisión Simce'!D194,'Revisión Simce'!$BH$13:$CQ$46,14,TRUE)</f>
        <v>#N/A</v>
      </c>
      <c r="E292" s="15" t="e">
        <f>HLOOKUP('Revisión Simce'!E194,'Revisión Simce'!$BH$13:$CQ$46,14,TRUE)</f>
        <v>#N/A</v>
      </c>
      <c r="F292" s="15" t="e">
        <f>HLOOKUP('Revisión Simce'!F194,'Revisión Simce'!$BH$13:$CQ$46,14,TRUE)</f>
        <v>#N/A</v>
      </c>
      <c r="G292" s="15" t="e">
        <f>HLOOKUP('Revisión Simce'!G194,'Revisión Simce'!$BH$13:$CQ$46,14,TRUE)</f>
        <v>#N/A</v>
      </c>
      <c r="H292" s="15" t="e">
        <f>HLOOKUP('Revisión Simce'!H194,'Revisión Simce'!$BH$13:$CQ$46,14,TRUE)</f>
        <v>#N/A</v>
      </c>
      <c r="I292" s="15" t="e">
        <f>HLOOKUP('Revisión Simce'!I194,'Revisión Simce'!$BH$13:$CQ$46,14,TRUE)</f>
        <v>#N/A</v>
      </c>
      <c r="J292" s="15" t="e">
        <f>HLOOKUP('Revisión Simce'!J194,'Revisión Simce'!$BH$13:$CQ$46,14,TRUE)</f>
        <v>#N/A</v>
      </c>
      <c r="K292" s="15" t="e">
        <f>HLOOKUP('Revisión Simce'!K194,'Revisión Simce'!$BH$13:$CQ$46,14,TRUE)</f>
        <v>#N/A</v>
      </c>
      <c r="L292" s="15" t="e">
        <f>HLOOKUP('Revisión Simce'!L194,'Revisión Simce'!$BH$13:$CQ$46,14,TRUE)</f>
        <v>#N/A</v>
      </c>
      <c r="M292" s="15" t="e">
        <f>HLOOKUP('Revisión Simce'!M194,'Revisión Simce'!$BH$13:$CQ$46,14,TRUE)</f>
        <v>#N/A</v>
      </c>
      <c r="N292" s="15" t="e">
        <f>HLOOKUP('Revisión Simce'!N194,'Revisión Simce'!$BH$13:$CQ$46,14,TRUE)</f>
        <v>#N/A</v>
      </c>
      <c r="O292" s="15" t="e">
        <f>HLOOKUP('Revisión Simce'!O194,'Revisión Simce'!$BH$13:$CQ$46,14,TRUE)</f>
        <v>#N/A</v>
      </c>
      <c r="P292" s="15" t="e">
        <f>HLOOKUP('Revisión Simce'!P194,'Revisión Simce'!$BH$13:$CQ$46,14,TRUE)</f>
        <v>#N/A</v>
      </c>
      <c r="Q292" s="15" t="e">
        <f>HLOOKUP('Revisión Simce'!Q194,'Revisión Simce'!$BH$13:$CQ$46,14,TRUE)</f>
        <v>#N/A</v>
      </c>
      <c r="R292" s="15" t="e">
        <f>HLOOKUP('Revisión Simce'!R194,'Revisión Simce'!$BH$13:$CQ$46,14,TRUE)</f>
        <v>#N/A</v>
      </c>
      <c r="S292" s="15" t="e">
        <f>HLOOKUP('Revisión Simce'!S194,'Revisión Simce'!$BH$13:$CQ$46,14,TRUE)</f>
        <v>#N/A</v>
      </c>
      <c r="T292" s="15" t="e">
        <f>HLOOKUP('Revisión Simce'!T194,'Revisión Simce'!$BH$13:$CQ$46,14,TRUE)</f>
        <v>#N/A</v>
      </c>
      <c r="U292" s="15" t="e">
        <f>HLOOKUP('Revisión Simce'!U194,'Revisión Simce'!$BH$13:$CQ$46,14,TRUE)</f>
        <v>#N/A</v>
      </c>
      <c r="V292" s="15" t="e">
        <f>HLOOKUP('Revisión Simce'!V194,'Revisión Simce'!$BH$13:$CQ$46,14,TRUE)</f>
        <v>#N/A</v>
      </c>
      <c r="W292" s="15" t="e">
        <f>HLOOKUP('Revisión Simce'!W194,'Revisión Simce'!$BH$13:$CQ$46,14,TRUE)</f>
        <v>#N/A</v>
      </c>
      <c r="X292" s="15" t="e">
        <f>HLOOKUP('Revisión Simce'!X194,'Revisión Simce'!$BH$13:$CQ$46,14,TRUE)</f>
        <v>#N/A</v>
      </c>
      <c r="Y292" s="15" t="e">
        <f>HLOOKUP('Revisión Simce'!Y194,'Revisión Simce'!$BH$13:$CQ$46,14,TRUE)</f>
        <v>#N/A</v>
      </c>
      <c r="Z292" s="15"/>
      <c r="AA292" s="15"/>
      <c r="AB292" s="15"/>
      <c r="AC292" s="106">
        <f>COUNT(D292:Z292)</f>
        <v>0</v>
      </c>
      <c r="AD292" s="106"/>
      <c r="AE292" s="106"/>
      <c r="AF292" s="106"/>
      <c r="AG292" s="106">
        <f>COUNTIF(C292:Y292,"=0")</f>
        <v>0</v>
      </c>
      <c r="AH292" s="106"/>
      <c r="AI292" s="106"/>
      <c r="AJ292" s="106"/>
      <c r="AK292" s="106">
        <f t="shared" si="7"/>
        <v>0</v>
      </c>
    </row>
    <row r="293" spans="1:37" ht="15">
      <c r="A293" s="15"/>
      <c r="B293" s="85" t="s">
        <v>57</v>
      </c>
      <c r="C293" s="15" t="e">
        <f>HLOOKUP('Revisión Simce'!C195,'Revisión Simce'!$BH$13:$CQ$46,14,TRUE)</f>
        <v>#N/A</v>
      </c>
      <c r="D293" s="15" t="e">
        <f>HLOOKUP('Revisión Simce'!D195,'Revisión Simce'!$BH$13:$CQ$46,14,TRUE)</f>
        <v>#N/A</v>
      </c>
      <c r="E293" s="15" t="e">
        <f>HLOOKUP('Revisión Simce'!E195,'Revisión Simce'!$BH$13:$CQ$46,14,TRUE)</f>
        <v>#N/A</v>
      </c>
      <c r="F293" s="15" t="e">
        <f>HLOOKUP('Revisión Simce'!F195,'Revisión Simce'!$BH$13:$CQ$46,14,TRUE)</f>
        <v>#N/A</v>
      </c>
      <c r="G293" s="15" t="e">
        <f>HLOOKUP('Revisión Simce'!G195,'Revisión Simce'!$BH$13:$CQ$46,14,TRUE)</f>
        <v>#N/A</v>
      </c>
      <c r="H293" s="15" t="e">
        <f>HLOOKUP('Revisión Simce'!H195,'Revisión Simce'!$BH$13:$CQ$46,14,TRUE)</f>
        <v>#N/A</v>
      </c>
      <c r="I293" s="15" t="e">
        <f>HLOOKUP('Revisión Simce'!I195,'Revisión Simce'!$BH$13:$CQ$46,14,TRUE)</f>
        <v>#N/A</v>
      </c>
      <c r="J293" s="15" t="e">
        <f>HLOOKUP('Revisión Simce'!J195,'Revisión Simce'!$BH$13:$CQ$46,14,TRUE)</f>
        <v>#N/A</v>
      </c>
      <c r="K293" s="15" t="e">
        <f>HLOOKUP('Revisión Simce'!K195,'Revisión Simce'!$BH$13:$CQ$46,14,TRUE)</f>
        <v>#N/A</v>
      </c>
      <c r="L293" s="15" t="e">
        <f>HLOOKUP('Revisión Simce'!L195,'Revisión Simce'!$BH$13:$CQ$46,14,TRUE)</f>
        <v>#N/A</v>
      </c>
      <c r="M293" s="15" t="e">
        <f>HLOOKUP('Revisión Simce'!M195,'Revisión Simce'!$BH$13:$CQ$46,14,TRUE)</f>
        <v>#N/A</v>
      </c>
      <c r="N293" s="15" t="e">
        <f>HLOOKUP('Revisión Simce'!N195,'Revisión Simce'!$BH$13:$CQ$46,14,TRUE)</f>
        <v>#N/A</v>
      </c>
      <c r="O293" s="15" t="e">
        <f>HLOOKUP('Revisión Simce'!O195,'Revisión Simce'!$BH$13:$CQ$46,14,TRUE)</f>
        <v>#N/A</v>
      </c>
      <c r="P293" s="15" t="e">
        <f>HLOOKUP('Revisión Simce'!P195,'Revisión Simce'!$BH$13:$CQ$46,14,TRUE)</f>
        <v>#N/A</v>
      </c>
      <c r="Q293" s="15" t="e">
        <f>HLOOKUP('Revisión Simce'!Q195,'Revisión Simce'!$BH$13:$CQ$46,14,TRUE)</f>
        <v>#N/A</v>
      </c>
      <c r="R293" s="15" t="e">
        <f>HLOOKUP('Revisión Simce'!R195,'Revisión Simce'!$BH$13:$CQ$46,14,TRUE)</f>
        <v>#N/A</v>
      </c>
      <c r="S293" s="15" t="e">
        <f>HLOOKUP('Revisión Simce'!S195,'Revisión Simce'!$BH$13:$CQ$46,14,TRUE)</f>
        <v>#N/A</v>
      </c>
      <c r="T293" s="15" t="e">
        <f>HLOOKUP('Revisión Simce'!T195,'Revisión Simce'!$BH$13:$CQ$46,14,TRUE)</f>
        <v>#N/A</v>
      </c>
      <c r="U293" s="15" t="e">
        <f>HLOOKUP('Revisión Simce'!U195,'Revisión Simce'!$BH$13:$CQ$46,14,TRUE)</f>
        <v>#N/A</v>
      </c>
      <c r="V293" s="15" t="e">
        <f>HLOOKUP('Revisión Simce'!V195,'Revisión Simce'!$BH$13:$CQ$46,14,TRUE)</f>
        <v>#N/A</v>
      </c>
      <c r="W293" s="15" t="e">
        <f>HLOOKUP('Revisión Simce'!W195,'Revisión Simce'!$BH$13:$CQ$46,14,TRUE)</f>
        <v>#N/A</v>
      </c>
      <c r="X293" s="15" t="e">
        <f>HLOOKUP('Revisión Simce'!X195,'Revisión Simce'!$BH$13:$CQ$46,14,TRUE)</f>
        <v>#N/A</v>
      </c>
      <c r="Y293" s="15" t="e">
        <f>HLOOKUP('Revisión Simce'!Y195,'Revisión Simce'!$BH$13:$CQ$46,14,TRUE)</f>
        <v>#N/A</v>
      </c>
      <c r="Z293" s="15"/>
      <c r="AA293" s="15"/>
      <c r="AB293" s="15"/>
      <c r="AC293" s="106">
        <f>COUNT(D293:Z293)</f>
        <v>0</v>
      </c>
      <c r="AD293" s="106"/>
      <c r="AE293" s="106"/>
      <c r="AF293" s="106"/>
      <c r="AG293" s="106">
        <f>COUNTIF(C293:Y293,"=0")</f>
        <v>0</v>
      </c>
      <c r="AH293" s="106"/>
      <c r="AI293" s="106"/>
      <c r="AJ293" s="106"/>
      <c r="AK293" s="106">
        <f t="shared" si="7"/>
        <v>0</v>
      </c>
    </row>
    <row r="294" spans="1:37" ht="15">
      <c r="A294" s="15"/>
      <c r="B294" s="85" t="s">
        <v>58</v>
      </c>
      <c r="C294" s="15" t="e">
        <f>HLOOKUP('Revisión Simce'!C196,'Revisión Simce'!$BH$13:$CQ$46,14,TRUE)</f>
        <v>#N/A</v>
      </c>
      <c r="D294" s="15" t="e">
        <f>HLOOKUP('Revisión Simce'!D196,'Revisión Simce'!$BH$13:$CQ$46,14,TRUE)</f>
        <v>#N/A</v>
      </c>
      <c r="E294" s="15" t="e">
        <f>HLOOKUP('Revisión Simce'!E196,'Revisión Simce'!$BH$13:$CQ$46,14,TRUE)</f>
        <v>#N/A</v>
      </c>
      <c r="F294" s="15" t="e">
        <f>HLOOKUP('Revisión Simce'!F196,'Revisión Simce'!$BH$13:$CQ$46,14,TRUE)</f>
        <v>#N/A</v>
      </c>
      <c r="G294" s="15" t="e">
        <f>HLOOKUP('Revisión Simce'!G196,'Revisión Simce'!$BH$13:$CQ$46,14,TRUE)</f>
        <v>#N/A</v>
      </c>
      <c r="H294" s="15" t="e">
        <f>HLOOKUP('Revisión Simce'!H196,'Revisión Simce'!$BH$13:$CQ$46,14,TRUE)</f>
        <v>#N/A</v>
      </c>
      <c r="I294" s="15" t="e">
        <f>HLOOKUP('Revisión Simce'!I196,'Revisión Simce'!$BH$13:$CQ$46,14,TRUE)</f>
        <v>#N/A</v>
      </c>
      <c r="J294" s="15" t="e">
        <f>HLOOKUP('Revisión Simce'!J196,'Revisión Simce'!$BH$13:$CQ$46,14,TRUE)</f>
        <v>#N/A</v>
      </c>
      <c r="K294" s="15" t="e">
        <f>HLOOKUP('Revisión Simce'!K196,'Revisión Simce'!$BH$13:$CQ$46,14,TRUE)</f>
        <v>#N/A</v>
      </c>
      <c r="L294" s="15" t="e">
        <f>HLOOKUP('Revisión Simce'!L196,'Revisión Simce'!$BH$13:$CQ$46,14,TRUE)</f>
        <v>#N/A</v>
      </c>
      <c r="M294" s="15" t="e">
        <f>HLOOKUP('Revisión Simce'!M196,'Revisión Simce'!$BH$13:$CQ$46,14,TRUE)</f>
        <v>#N/A</v>
      </c>
      <c r="N294" s="15" t="e">
        <f>HLOOKUP('Revisión Simce'!N196,'Revisión Simce'!$BH$13:$CQ$46,14,TRUE)</f>
        <v>#N/A</v>
      </c>
      <c r="O294" s="15" t="e">
        <f>HLOOKUP('Revisión Simce'!O196,'Revisión Simce'!$BH$13:$CQ$46,14,TRUE)</f>
        <v>#N/A</v>
      </c>
      <c r="P294" s="15" t="e">
        <f>HLOOKUP('Revisión Simce'!P196,'Revisión Simce'!$BH$13:$CQ$46,14,TRUE)</f>
        <v>#N/A</v>
      </c>
      <c r="Q294" s="15" t="e">
        <f>HLOOKUP('Revisión Simce'!Q196,'Revisión Simce'!$BH$13:$CQ$46,14,TRUE)</f>
        <v>#N/A</v>
      </c>
      <c r="R294" s="15" t="e">
        <f>HLOOKUP('Revisión Simce'!R196,'Revisión Simce'!$BH$13:$CQ$46,14,TRUE)</f>
        <v>#N/A</v>
      </c>
      <c r="S294" s="15" t="e">
        <f>HLOOKUP('Revisión Simce'!S196,'Revisión Simce'!$BH$13:$CQ$46,14,TRUE)</f>
        <v>#N/A</v>
      </c>
      <c r="T294" s="15" t="e">
        <f>HLOOKUP('Revisión Simce'!T196,'Revisión Simce'!$BH$13:$CQ$46,14,TRUE)</f>
        <v>#N/A</v>
      </c>
      <c r="U294" s="15" t="e">
        <f>HLOOKUP('Revisión Simce'!U196,'Revisión Simce'!$BH$13:$CQ$46,14,TRUE)</f>
        <v>#N/A</v>
      </c>
      <c r="V294" s="15" t="e">
        <f>HLOOKUP('Revisión Simce'!V196,'Revisión Simce'!$BH$13:$CQ$46,14,TRUE)</f>
        <v>#N/A</v>
      </c>
      <c r="W294" s="15" t="e">
        <f>HLOOKUP('Revisión Simce'!W196,'Revisión Simce'!$BH$13:$CQ$46,14,TRUE)</f>
        <v>#N/A</v>
      </c>
      <c r="X294" s="15" t="e">
        <f>HLOOKUP('Revisión Simce'!X196,'Revisión Simce'!$BH$13:$CQ$46,14,TRUE)</f>
        <v>#N/A</v>
      </c>
      <c r="Y294" s="15" t="e">
        <f>HLOOKUP('Revisión Simce'!Y196,'Revisión Simce'!$BH$13:$CQ$46,14,TRUE)</f>
        <v>#N/A</v>
      </c>
      <c r="Z294" s="15"/>
      <c r="AA294" s="15"/>
      <c r="AB294" s="15"/>
      <c r="AC294" s="106">
        <f>COUNT(D294:Z294)</f>
        <v>0</v>
      </c>
      <c r="AD294" s="106"/>
      <c r="AE294" s="106"/>
      <c r="AF294" s="106"/>
      <c r="AG294" s="106">
        <f>COUNTIF(C294:Y294,"=0")</f>
        <v>0</v>
      </c>
      <c r="AH294" s="106"/>
      <c r="AI294" s="106"/>
      <c r="AJ294" s="106"/>
      <c r="AK294" s="106">
        <f t="shared" si="7"/>
        <v>0</v>
      </c>
    </row>
    <row r="295" spans="1:37" ht="15.75" thickBot="1">
      <c r="A295" s="86"/>
      <c r="B295" s="90" t="s">
        <v>59</v>
      </c>
      <c r="C295" s="91"/>
      <c r="D295" s="91"/>
      <c r="E295" s="91"/>
      <c r="F295" s="91"/>
      <c r="G295" s="91"/>
      <c r="H295" s="91"/>
      <c r="I295" s="91"/>
      <c r="J295" s="91"/>
      <c r="K295" s="91"/>
      <c r="L295" s="91"/>
      <c r="M295" s="91"/>
      <c r="N295" s="91"/>
      <c r="O295" s="91"/>
      <c r="P295" s="91"/>
      <c r="Q295" s="91"/>
      <c r="R295" s="91"/>
      <c r="S295" s="91"/>
      <c r="T295" s="91"/>
      <c r="U295" s="91"/>
      <c r="V295" s="91"/>
      <c r="W295" s="91"/>
      <c r="X295" s="91"/>
      <c r="Y295" s="91"/>
      <c r="Z295" s="91"/>
      <c r="AA295" s="91"/>
      <c r="AB295" s="91"/>
      <c r="AC295" s="91">
        <f>SUM(AC291:AC294)</f>
        <v>0</v>
      </c>
      <c r="AD295" s="91">
        <f>SUM(AD291:AD294)</f>
        <v>0</v>
      </c>
      <c r="AE295" s="91">
        <f>SUM(AE291:AE294)</f>
        <v>0</v>
      </c>
      <c r="AF295" s="91">
        <f>SUM(AF291:AF294)</f>
        <v>0</v>
      </c>
      <c r="AG295" s="91">
        <f>SUM(AG291:AG294)</f>
        <v>0</v>
      </c>
      <c r="AH295" s="91"/>
      <c r="AI295" s="91"/>
      <c r="AJ295" s="91"/>
      <c r="AK295" s="91">
        <f>SUM(AK291:AK294)</f>
        <v>0</v>
      </c>
    </row>
    <row r="296" spans="1:37" ht="15">
      <c r="A296" s="45"/>
      <c r="B296" s="45"/>
      <c r="C296" s="45"/>
      <c r="D296" s="45"/>
      <c r="E296" s="45"/>
      <c r="F296" s="45"/>
      <c r="G296" s="45"/>
      <c r="H296" s="45"/>
      <c r="I296" s="45"/>
      <c r="J296" s="45"/>
      <c r="K296" s="45"/>
      <c r="L296" s="45"/>
      <c r="M296" s="45"/>
      <c r="N296" s="45"/>
      <c r="O296" s="45"/>
      <c r="P296" s="45"/>
      <c r="Q296" s="45"/>
      <c r="R296" s="45"/>
      <c r="S296" s="45"/>
      <c r="T296" s="45"/>
      <c r="U296" s="45"/>
      <c r="V296" s="45"/>
      <c r="W296" s="45"/>
      <c r="X296" s="45"/>
      <c r="Y296" s="45"/>
      <c r="Z296" s="45"/>
      <c r="AA296" s="45"/>
      <c r="AB296" s="45"/>
      <c r="AC296" s="49"/>
      <c r="AD296" s="49"/>
      <c r="AE296" s="49"/>
      <c r="AF296" s="49"/>
      <c r="AG296" s="49"/>
      <c r="AH296" s="49"/>
      <c r="AI296" s="49"/>
      <c r="AJ296" s="49"/>
      <c r="AK296" s="49"/>
    </row>
    <row r="297" spans="1:37" ht="15">
      <c r="A297" s="45"/>
      <c r="B297" s="45"/>
      <c r="C297" s="45"/>
      <c r="D297" s="45"/>
      <c r="E297" s="45"/>
      <c r="F297" s="45"/>
      <c r="G297" s="45"/>
      <c r="H297" s="45"/>
      <c r="I297" s="45"/>
      <c r="J297" s="45"/>
      <c r="K297" s="45"/>
      <c r="L297" s="45"/>
      <c r="M297" s="45"/>
      <c r="N297" s="45"/>
      <c r="O297" s="45"/>
      <c r="P297" s="45"/>
      <c r="Q297" s="45"/>
      <c r="R297" s="45"/>
      <c r="S297" s="45"/>
      <c r="T297" s="45"/>
      <c r="U297" s="45"/>
      <c r="V297" s="45"/>
      <c r="W297" s="45"/>
      <c r="X297" s="45"/>
      <c r="Y297" s="45"/>
      <c r="Z297" s="45"/>
      <c r="AA297" s="45"/>
      <c r="AB297" s="45"/>
      <c r="AC297" s="45"/>
      <c r="AD297" s="45"/>
      <c r="AE297" s="45"/>
      <c r="AF297" s="45"/>
      <c r="AG297" s="45"/>
      <c r="AH297" s="45"/>
      <c r="AI297" s="45"/>
      <c r="AJ297" s="45"/>
      <c r="AK297" s="45"/>
    </row>
    <row r="298" spans="1:37" ht="15">
      <c r="A298" s="45"/>
      <c r="B298" s="45"/>
      <c r="C298" s="45"/>
      <c r="D298" s="45"/>
      <c r="E298" s="45"/>
      <c r="F298" s="45"/>
      <c r="G298" s="45"/>
      <c r="H298" s="45"/>
      <c r="I298" s="45"/>
      <c r="J298" s="45"/>
      <c r="K298" s="45"/>
      <c r="L298" s="45"/>
      <c r="M298" s="45"/>
      <c r="N298" s="45"/>
      <c r="O298" s="45"/>
      <c r="P298" s="45"/>
      <c r="Q298" s="45"/>
      <c r="R298" s="45"/>
      <c r="S298" s="45"/>
      <c r="T298" s="45"/>
      <c r="U298" s="45"/>
      <c r="V298" s="45"/>
      <c r="W298" s="45"/>
      <c r="X298" s="45"/>
      <c r="Y298" s="45"/>
      <c r="Z298" s="45"/>
      <c r="AA298" s="45"/>
      <c r="AB298" s="45"/>
      <c r="AC298" s="45"/>
      <c r="AD298" s="45"/>
      <c r="AE298" s="45"/>
      <c r="AF298" s="45"/>
      <c r="AG298" s="45"/>
      <c r="AH298" s="45"/>
      <c r="AI298" s="45"/>
      <c r="AJ298" s="45"/>
      <c r="AK298" s="45"/>
    </row>
    <row r="299" spans="1:37" ht="15">
      <c r="A299" s="45"/>
      <c r="B299" s="45"/>
      <c r="C299" s="45"/>
      <c r="D299" s="45"/>
      <c r="E299" s="45"/>
      <c r="F299" s="45"/>
      <c r="G299" s="45"/>
      <c r="H299" s="45"/>
      <c r="I299" s="45"/>
      <c r="J299" s="45"/>
      <c r="K299" s="45"/>
      <c r="L299" s="45"/>
      <c r="M299" s="45"/>
      <c r="N299" s="45"/>
      <c r="O299" s="45"/>
      <c r="P299" s="45"/>
      <c r="Q299" s="45"/>
      <c r="R299" s="45"/>
      <c r="S299" s="45"/>
      <c r="T299" s="45"/>
      <c r="U299" s="45"/>
      <c r="V299" s="45"/>
      <c r="W299" s="45"/>
      <c r="X299" s="45"/>
      <c r="Y299" s="45"/>
      <c r="Z299" s="45"/>
      <c r="AA299" s="45"/>
      <c r="AB299" s="45"/>
      <c r="AC299" s="45"/>
      <c r="AD299" s="45"/>
      <c r="AE299" s="45"/>
      <c r="AF299" s="45"/>
      <c r="AG299" s="45"/>
      <c r="AH299" s="45"/>
      <c r="AI299" s="45"/>
      <c r="AJ299" s="45"/>
      <c r="AK299" s="45"/>
    </row>
    <row r="300" spans="1:37" ht="15">
      <c r="A300" s="45"/>
      <c r="B300" s="45"/>
      <c r="C300" s="45"/>
      <c r="D300" s="45"/>
      <c r="E300" s="45"/>
      <c r="F300" s="45"/>
      <c r="G300" s="45"/>
      <c r="H300" s="45"/>
      <c r="I300" s="45"/>
      <c r="J300" s="45"/>
      <c r="K300" s="45"/>
      <c r="L300" s="45"/>
      <c r="M300" s="45"/>
      <c r="N300" s="45"/>
      <c r="O300" s="45"/>
      <c r="P300" s="45"/>
      <c r="Q300" s="45"/>
      <c r="R300" s="45"/>
      <c r="S300" s="45"/>
      <c r="T300" s="45"/>
      <c r="U300" s="45"/>
      <c r="V300" s="45"/>
      <c r="W300" s="45"/>
      <c r="X300" s="45"/>
      <c r="Y300" s="45"/>
      <c r="Z300" s="45"/>
      <c r="AA300" s="45"/>
      <c r="AB300" s="45"/>
      <c r="AC300" s="45"/>
      <c r="AD300" s="45"/>
      <c r="AE300" s="45"/>
      <c r="AF300" s="45"/>
      <c r="AG300" s="45"/>
      <c r="AH300" s="45"/>
      <c r="AI300" s="45"/>
      <c r="AJ300" s="45"/>
      <c r="AK300" s="45"/>
    </row>
    <row r="301" spans="1:37" ht="15">
      <c r="A301" s="45"/>
      <c r="B301" s="45"/>
      <c r="C301" s="45"/>
      <c r="D301" s="45"/>
      <c r="E301" s="45"/>
      <c r="F301" s="45"/>
      <c r="G301" s="45"/>
      <c r="H301" s="45"/>
      <c r="I301" s="45"/>
      <c r="J301" s="45"/>
      <c r="K301" s="45"/>
      <c r="L301" s="45"/>
      <c r="M301" s="45"/>
      <c r="N301" s="45"/>
      <c r="O301" s="45"/>
      <c r="P301" s="45"/>
      <c r="Q301" s="45"/>
      <c r="R301" s="45"/>
      <c r="S301" s="45"/>
      <c r="T301" s="45"/>
      <c r="U301" s="45"/>
      <c r="V301" s="45"/>
      <c r="W301" s="45"/>
      <c r="X301" s="45"/>
      <c r="Y301" s="45"/>
      <c r="Z301" s="45"/>
      <c r="AA301" s="45"/>
      <c r="AB301" s="45"/>
      <c r="AC301" s="45"/>
      <c r="AD301" s="45"/>
      <c r="AE301" s="45"/>
      <c r="AF301" s="45"/>
      <c r="AG301" s="45"/>
      <c r="AH301" s="45"/>
      <c r="AI301" s="45"/>
      <c r="AJ301" s="45"/>
      <c r="AK301" s="45"/>
    </row>
    <row r="302" spans="1:37" ht="15">
      <c r="A302" s="45"/>
      <c r="B302" s="45"/>
      <c r="C302" s="45"/>
      <c r="D302" s="45"/>
      <c r="E302" s="45"/>
      <c r="F302" s="45"/>
      <c r="G302" s="45"/>
      <c r="H302" s="45"/>
      <c r="I302" s="45"/>
      <c r="J302" s="45"/>
      <c r="K302" s="45"/>
      <c r="L302" s="45"/>
      <c r="M302" s="45"/>
      <c r="N302" s="45"/>
      <c r="O302" s="45"/>
      <c r="P302" s="45"/>
      <c r="Q302" s="45"/>
      <c r="R302" s="45"/>
      <c r="S302" s="45"/>
      <c r="T302" s="45"/>
      <c r="U302" s="45"/>
      <c r="V302" s="45"/>
      <c r="W302" s="45"/>
      <c r="X302" s="45"/>
      <c r="Y302" s="45"/>
      <c r="Z302" s="45"/>
      <c r="AA302" s="45"/>
      <c r="AB302" s="45"/>
      <c r="AC302" s="45"/>
      <c r="AD302" s="45"/>
      <c r="AE302" s="45"/>
      <c r="AF302" s="45"/>
      <c r="AG302" s="45"/>
      <c r="AH302" s="45"/>
      <c r="AI302" s="45"/>
      <c r="AJ302" s="45"/>
      <c r="AK302" s="45"/>
    </row>
    <row r="303" spans="1:37" ht="15">
      <c r="A303" s="45"/>
      <c r="B303" s="45"/>
      <c r="C303" s="45"/>
      <c r="D303" s="45"/>
      <c r="E303" s="45"/>
      <c r="F303" s="45"/>
      <c r="G303" s="45"/>
      <c r="H303" s="45"/>
      <c r="I303" s="45"/>
      <c r="J303" s="45"/>
      <c r="K303" s="45"/>
      <c r="L303" s="45"/>
      <c r="M303" s="45"/>
      <c r="N303" s="45"/>
      <c r="O303" s="45"/>
      <c r="P303" s="45"/>
      <c r="Q303" s="45"/>
      <c r="R303" s="45"/>
      <c r="S303" s="45"/>
      <c r="T303" s="45"/>
      <c r="U303" s="45"/>
      <c r="V303" s="45"/>
      <c r="W303" s="45"/>
      <c r="X303" s="45"/>
      <c r="Y303" s="45"/>
      <c r="Z303" s="45"/>
      <c r="AA303" s="45"/>
      <c r="AB303" s="45"/>
      <c r="AC303" s="45"/>
      <c r="AD303" s="45"/>
      <c r="AE303" s="45"/>
      <c r="AF303" s="45"/>
      <c r="AG303" s="45"/>
      <c r="AH303" s="45"/>
      <c r="AI303" s="45"/>
      <c r="AJ303" s="45"/>
      <c r="AK303" s="45"/>
    </row>
    <row r="304" spans="1:37" ht="15">
      <c r="A304" s="45"/>
      <c r="B304" s="45"/>
      <c r="C304" s="45"/>
      <c r="D304" s="45"/>
      <c r="E304" s="45"/>
      <c r="F304" s="45"/>
      <c r="G304" s="45"/>
      <c r="H304" s="45"/>
      <c r="I304" s="45"/>
      <c r="J304" s="45"/>
      <c r="K304" s="45"/>
      <c r="L304" s="45"/>
      <c r="M304" s="45"/>
      <c r="N304" s="45"/>
      <c r="O304" s="45"/>
      <c r="P304" s="45"/>
      <c r="Q304" s="45"/>
      <c r="R304" s="45"/>
      <c r="S304" s="45"/>
      <c r="T304" s="45"/>
      <c r="U304" s="45"/>
      <c r="V304" s="45"/>
      <c r="W304" s="45"/>
      <c r="X304" s="45"/>
      <c r="Y304" s="45"/>
      <c r="Z304" s="45"/>
      <c r="AA304" s="45"/>
      <c r="AB304" s="45"/>
      <c r="AC304" s="45"/>
      <c r="AD304" s="45"/>
      <c r="AE304" s="45"/>
      <c r="AF304" s="45"/>
      <c r="AG304" s="45"/>
      <c r="AH304" s="45"/>
      <c r="AI304" s="45"/>
      <c r="AJ304" s="45"/>
      <c r="AK304" s="45"/>
    </row>
    <row r="305" spans="1:37" ht="15">
      <c r="A305" s="45"/>
      <c r="B305" s="45"/>
      <c r="C305" s="45"/>
      <c r="D305" s="45"/>
      <c r="E305" s="45"/>
      <c r="F305" s="45"/>
      <c r="G305" s="45"/>
      <c r="H305" s="45"/>
      <c r="I305" s="45"/>
      <c r="J305" s="45"/>
      <c r="K305" s="45"/>
      <c r="L305" s="45"/>
      <c r="M305" s="45"/>
      <c r="N305" s="45"/>
      <c r="O305" s="45"/>
      <c r="P305" s="45"/>
      <c r="Q305" s="45"/>
      <c r="R305" s="45"/>
      <c r="S305" s="45"/>
      <c r="T305" s="45"/>
      <c r="U305" s="45"/>
      <c r="V305" s="45"/>
      <c r="W305" s="45"/>
      <c r="X305" s="45"/>
      <c r="Y305" s="45"/>
      <c r="Z305" s="45"/>
      <c r="AA305" s="45"/>
      <c r="AB305" s="45"/>
      <c r="AC305" s="45"/>
      <c r="AD305" s="45"/>
      <c r="AE305" s="45"/>
      <c r="AF305" s="45"/>
      <c r="AG305" s="45"/>
      <c r="AH305" s="45"/>
      <c r="AI305" s="45"/>
      <c r="AJ305" s="45"/>
      <c r="AK305" s="45"/>
    </row>
    <row r="306" spans="1:37" ht="15">
      <c r="A306" s="45"/>
      <c r="B306" s="45"/>
      <c r="C306" s="45"/>
      <c r="D306" s="45"/>
      <c r="E306" s="45"/>
      <c r="F306" s="45"/>
      <c r="G306" s="45"/>
      <c r="H306" s="45"/>
      <c r="I306" s="45"/>
      <c r="J306" s="45"/>
      <c r="K306" s="45"/>
      <c r="L306" s="45"/>
      <c r="M306" s="45"/>
      <c r="N306" s="45"/>
      <c r="O306" s="45"/>
      <c r="P306" s="45"/>
      <c r="Q306" s="45"/>
      <c r="R306" s="45"/>
      <c r="S306" s="45"/>
      <c r="T306" s="45"/>
      <c r="U306" s="45"/>
      <c r="V306" s="45"/>
      <c r="W306" s="45"/>
      <c r="X306" s="45"/>
      <c r="Y306" s="45"/>
      <c r="Z306" s="45"/>
      <c r="AA306" s="45"/>
      <c r="AB306" s="45"/>
      <c r="AC306" s="45"/>
      <c r="AD306" s="45"/>
      <c r="AE306" s="45"/>
      <c r="AF306" s="45"/>
      <c r="AG306" s="45"/>
      <c r="AH306" s="45"/>
      <c r="AI306" s="45"/>
      <c r="AJ306" s="45"/>
      <c r="AK306" s="45"/>
    </row>
    <row r="307" spans="1:37" ht="15">
      <c r="A307" s="45"/>
      <c r="B307" s="45"/>
      <c r="C307" s="45"/>
      <c r="D307" s="45"/>
      <c r="E307" s="45"/>
      <c r="F307" s="45"/>
      <c r="G307" s="45"/>
      <c r="H307" s="45"/>
      <c r="I307" s="45"/>
      <c r="J307" s="45"/>
      <c r="K307" s="45"/>
      <c r="L307" s="45"/>
      <c r="M307" s="45"/>
      <c r="N307" s="45"/>
      <c r="O307" s="45"/>
      <c r="P307" s="45"/>
      <c r="Q307" s="45"/>
      <c r="R307" s="45"/>
      <c r="S307" s="45"/>
      <c r="T307" s="45"/>
      <c r="U307" s="45"/>
      <c r="V307" s="45"/>
      <c r="W307" s="45"/>
      <c r="X307" s="45"/>
      <c r="Y307" s="45"/>
      <c r="Z307" s="45"/>
      <c r="AA307" s="45"/>
      <c r="AB307" s="45"/>
      <c r="AC307" s="45"/>
      <c r="AD307" s="45"/>
      <c r="AE307" s="45"/>
      <c r="AF307" s="45"/>
      <c r="AG307" s="45"/>
      <c r="AH307" s="45"/>
      <c r="AI307" s="45"/>
      <c r="AJ307" s="45"/>
      <c r="AK307" s="45"/>
    </row>
    <row r="308" spans="1:37" ht="15">
      <c r="A308" s="45"/>
      <c r="B308" s="45"/>
      <c r="C308" s="45"/>
      <c r="D308" s="45"/>
      <c r="E308" s="45"/>
      <c r="F308" s="45"/>
      <c r="G308" s="45"/>
      <c r="H308" s="45"/>
      <c r="I308" s="45"/>
      <c r="J308" s="45"/>
      <c r="K308" s="45"/>
      <c r="L308" s="45"/>
      <c r="M308" s="45"/>
      <c r="N308" s="45"/>
      <c r="O308" s="45"/>
      <c r="P308" s="45"/>
      <c r="Q308" s="45"/>
      <c r="R308" s="45"/>
      <c r="S308" s="45"/>
      <c r="T308" s="45"/>
      <c r="U308" s="45"/>
      <c r="V308" s="45"/>
      <c r="W308" s="45"/>
      <c r="X308" s="45"/>
      <c r="Y308" s="45"/>
      <c r="Z308" s="45"/>
      <c r="AA308" s="45"/>
      <c r="AB308" s="45"/>
      <c r="AC308" s="45"/>
      <c r="AD308" s="45"/>
      <c r="AE308" s="45"/>
      <c r="AF308" s="45"/>
      <c r="AG308" s="45"/>
      <c r="AH308" s="45"/>
      <c r="AI308" s="45"/>
      <c r="AJ308" s="45"/>
      <c r="AK308" s="45"/>
    </row>
    <row r="309" spans="1:37" ht="15">
      <c r="A309" s="45"/>
      <c r="B309" s="45"/>
      <c r="C309" s="45"/>
      <c r="D309" s="45"/>
      <c r="E309" s="45"/>
      <c r="F309" s="45"/>
      <c r="G309" s="45"/>
      <c r="H309" s="45"/>
      <c r="I309" s="45"/>
      <c r="J309" s="45"/>
      <c r="K309" s="45"/>
      <c r="L309" s="45"/>
      <c r="M309" s="45"/>
      <c r="N309" s="45"/>
      <c r="O309" s="45"/>
      <c r="P309" s="45"/>
      <c r="Q309" s="45"/>
      <c r="R309" s="45"/>
      <c r="S309" s="45"/>
      <c r="T309" s="45"/>
      <c r="U309" s="45"/>
      <c r="V309" s="45"/>
      <c r="W309" s="45"/>
      <c r="X309" s="45"/>
      <c r="Y309" s="45"/>
      <c r="Z309" s="45"/>
      <c r="AA309" s="45"/>
      <c r="AB309" s="45"/>
      <c r="AC309" s="45"/>
      <c r="AD309" s="45"/>
      <c r="AE309" s="45"/>
      <c r="AF309" s="45"/>
      <c r="AG309" s="45"/>
      <c r="AH309" s="45"/>
      <c r="AI309" s="45"/>
      <c r="AJ309" s="45"/>
      <c r="AK309" s="45"/>
    </row>
    <row r="310" spans="1:37" ht="15">
      <c r="A310" s="45"/>
      <c r="B310" s="45"/>
      <c r="C310" s="45"/>
      <c r="D310" s="45"/>
      <c r="E310" s="45"/>
      <c r="F310" s="45"/>
      <c r="G310" s="45"/>
      <c r="H310" s="45"/>
      <c r="I310" s="45"/>
      <c r="J310" s="45"/>
      <c r="K310" s="45"/>
      <c r="L310" s="45"/>
      <c r="M310" s="45"/>
      <c r="N310" s="45"/>
      <c r="O310" s="45"/>
      <c r="P310" s="45"/>
      <c r="Q310" s="45"/>
      <c r="R310" s="45"/>
      <c r="S310" s="45"/>
      <c r="T310" s="45"/>
      <c r="U310" s="45"/>
      <c r="V310" s="45"/>
      <c r="W310" s="45"/>
      <c r="X310" s="45"/>
      <c r="Y310" s="45"/>
      <c r="Z310" s="45"/>
      <c r="AA310" s="45"/>
      <c r="AB310" s="45"/>
      <c r="AC310" s="45"/>
      <c r="AD310" s="45"/>
      <c r="AE310" s="45"/>
      <c r="AF310" s="45"/>
      <c r="AG310" s="45"/>
      <c r="AH310" s="45"/>
      <c r="AI310" s="45"/>
      <c r="AJ310" s="45"/>
      <c r="AK310" s="45"/>
    </row>
    <row r="311" spans="1:37" ht="15">
      <c r="A311" s="45"/>
      <c r="B311" s="45"/>
      <c r="C311" s="45"/>
      <c r="D311" s="45"/>
      <c r="E311" s="45"/>
      <c r="F311" s="45"/>
      <c r="G311" s="45"/>
      <c r="H311" s="45"/>
      <c r="I311" s="45"/>
      <c r="J311" s="45"/>
      <c r="K311" s="45"/>
      <c r="L311" s="45"/>
      <c r="M311" s="45"/>
      <c r="N311" s="45"/>
      <c r="O311" s="45"/>
      <c r="P311" s="45"/>
      <c r="Q311" s="45"/>
      <c r="R311" s="45"/>
      <c r="S311" s="45"/>
      <c r="T311" s="45"/>
      <c r="U311" s="45"/>
      <c r="V311" s="45"/>
      <c r="W311" s="45"/>
      <c r="X311" s="45"/>
      <c r="Y311" s="45"/>
      <c r="Z311" s="45"/>
      <c r="AA311" s="45"/>
      <c r="AB311" s="45"/>
      <c r="AC311" s="45"/>
      <c r="AD311" s="45"/>
      <c r="AE311" s="45"/>
      <c r="AF311" s="45"/>
      <c r="AG311" s="45"/>
      <c r="AH311" s="45"/>
      <c r="AI311" s="45"/>
      <c r="AJ311" s="45"/>
      <c r="AK311" s="45"/>
    </row>
    <row r="312" spans="1:37" ht="15">
      <c r="A312" s="45"/>
      <c r="B312" s="45"/>
      <c r="C312" s="45"/>
      <c r="D312" s="45"/>
      <c r="E312" s="45"/>
      <c r="F312" s="45"/>
      <c r="G312" s="45"/>
      <c r="H312" s="45"/>
      <c r="I312" s="45"/>
      <c r="J312" s="45"/>
      <c r="K312" s="45"/>
      <c r="L312" s="45"/>
      <c r="M312" s="45"/>
      <c r="N312" s="45"/>
      <c r="O312" s="45"/>
      <c r="P312" s="45"/>
      <c r="Q312" s="45"/>
      <c r="R312" s="45"/>
      <c r="S312" s="45"/>
      <c r="T312" s="45"/>
      <c r="U312" s="45"/>
      <c r="V312" s="45"/>
      <c r="W312" s="45"/>
      <c r="X312" s="45"/>
      <c r="Y312" s="45"/>
      <c r="Z312" s="45"/>
      <c r="AA312" s="45"/>
      <c r="AB312" s="45"/>
      <c r="AC312" s="45"/>
      <c r="AD312" s="45"/>
      <c r="AE312" s="45"/>
      <c r="AF312" s="45"/>
      <c r="AG312" s="45"/>
      <c r="AH312" s="45"/>
      <c r="AI312" s="45"/>
      <c r="AJ312" s="45"/>
      <c r="AK312" s="45"/>
    </row>
    <row r="313" spans="1:37" ht="15">
      <c r="A313" s="45"/>
      <c r="B313" s="45"/>
      <c r="C313" s="45"/>
      <c r="D313" s="45"/>
      <c r="E313" s="45"/>
      <c r="F313" s="45"/>
      <c r="G313" s="45"/>
      <c r="H313" s="45"/>
      <c r="I313" s="45"/>
      <c r="J313" s="45"/>
      <c r="K313" s="45"/>
      <c r="L313" s="45"/>
      <c r="M313" s="45"/>
      <c r="N313" s="45"/>
      <c r="O313" s="45"/>
      <c r="P313" s="45"/>
      <c r="Q313" s="45"/>
      <c r="R313" s="45"/>
      <c r="S313" s="45"/>
      <c r="T313" s="45"/>
      <c r="U313" s="45"/>
      <c r="V313" s="45"/>
      <c r="W313" s="45"/>
      <c r="X313" s="45"/>
      <c r="Y313" s="45"/>
      <c r="Z313" s="45"/>
      <c r="AA313" s="45"/>
      <c r="AB313" s="45"/>
      <c r="AC313" s="45"/>
      <c r="AD313" s="45"/>
      <c r="AE313" s="45"/>
      <c r="AF313" s="45"/>
      <c r="AG313" s="45"/>
      <c r="AH313" s="45"/>
      <c r="AI313" s="45"/>
      <c r="AJ313" s="45"/>
      <c r="AK313" s="45"/>
    </row>
    <row r="314" spans="1:37" ht="15">
      <c r="A314" s="45"/>
      <c r="B314" s="45"/>
      <c r="C314" s="45"/>
      <c r="D314" s="45"/>
      <c r="E314" s="45"/>
      <c r="F314" s="45"/>
      <c r="G314" s="45"/>
      <c r="H314" s="45"/>
      <c r="I314" s="45"/>
      <c r="J314" s="45"/>
      <c r="K314" s="45"/>
      <c r="L314" s="45"/>
      <c r="M314" s="45"/>
      <c r="N314" s="45"/>
      <c r="O314" s="45"/>
      <c r="P314" s="45"/>
      <c r="Q314" s="45"/>
      <c r="R314" s="45"/>
      <c r="S314" s="45"/>
      <c r="T314" s="45"/>
      <c r="U314" s="45"/>
      <c r="V314" s="45"/>
      <c r="W314" s="45"/>
      <c r="X314" s="45"/>
      <c r="Y314" s="45"/>
      <c r="Z314" s="45"/>
      <c r="AA314" s="45"/>
      <c r="AB314" s="45"/>
      <c r="AC314" s="45"/>
      <c r="AD314" s="45"/>
      <c r="AE314" s="45"/>
      <c r="AF314" s="45"/>
      <c r="AG314" s="45"/>
      <c r="AH314" s="45"/>
      <c r="AI314" s="45"/>
      <c r="AJ314" s="45"/>
      <c r="AK314" s="45"/>
    </row>
    <row r="315" spans="1:37" ht="15">
      <c r="A315" s="45"/>
      <c r="B315" s="45"/>
      <c r="C315" s="45"/>
      <c r="D315" s="45"/>
      <c r="E315" s="45"/>
      <c r="F315" s="45"/>
      <c r="G315" s="45"/>
      <c r="H315" s="45"/>
      <c r="I315" s="45"/>
      <c r="J315" s="45"/>
      <c r="K315" s="45"/>
      <c r="L315" s="45"/>
      <c r="M315" s="45"/>
      <c r="N315" s="45"/>
      <c r="O315" s="45"/>
      <c r="P315" s="45"/>
      <c r="Q315" s="45"/>
      <c r="R315" s="45"/>
      <c r="S315" s="45"/>
      <c r="T315" s="45"/>
      <c r="U315" s="45"/>
      <c r="V315" s="45"/>
      <c r="W315" s="45"/>
      <c r="X315" s="45"/>
      <c r="Y315" s="45"/>
      <c r="Z315" s="45"/>
      <c r="AA315" s="45"/>
      <c r="AB315" s="45"/>
      <c r="AC315" s="45"/>
      <c r="AD315" s="45"/>
      <c r="AE315" s="45"/>
      <c r="AF315" s="45"/>
      <c r="AG315" s="45"/>
      <c r="AH315" s="45"/>
      <c r="AI315" s="45"/>
      <c r="AJ315" s="45"/>
      <c r="AK315" s="45"/>
    </row>
    <row r="316" spans="1:37" ht="15">
      <c r="A316" s="45"/>
      <c r="B316" s="45"/>
      <c r="C316" s="45"/>
      <c r="D316" s="45"/>
      <c r="E316" s="45"/>
      <c r="F316" s="45"/>
      <c r="G316" s="45"/>
      <c r="H316" s="45"/>
      <c r="I316" s="45"/>
      <c r="J316" s="45"/>
      <c r="K316" s="45"/>
      <c r="L316" s="45"/>
      <c r="M316" s="45"/>
      <c r="N316" s="45"/>
      <c r="O316" s="45"/>
      <c r="P316" s="45"/>
      <c r="Q316" s="45"/>
      <c r="R316" s="45"/>
      <c r="S316" s="45"/>
      <c r="T316" s="45"/>
      <c r="U316" s="45"/>
      <c r="V316" s="45"/>
      <c r="W316" s="45"/>
      <c r="X316" s="45"/>
      <c r="Y316" s="45"/>
      <c r="Z316" s="45"/>
      <c r="AA316" s="45"/>
      <c r="AB316" s="45"/>
      <c r="AC316" s="45"/>
      <c r="AD316" s="45"/>
      <c r="AE316" s="45"/>
      <c r="AF316" s="45"/>
      <c r="AG316" s="45"/>
      <c r="AH316" s="45"/>
      <c r="AI316" s="45"/>
      <c r="AJ316" s="45"/>
      <c r="AK316" s="45"/>
    </row>
    <row r="317" spans="1:37" ht="15">
      <c r="A317" s="45"/>
      <c r="B317" s="45"/>
      <c r="C317" s="45"/>
      <c r="D317" s="45"/>
      <c r="E317" s="45"/>
      <c r="F317" s="45"/>
      <c r="G317" s="45"/>
      <c r="H317" s="45"/>
      <c r="I317" s="45"/>
      <c r="J317" s="45"/>
      <c r="K317" s="45"/>
      <c r="L317" s="45"/>
      <c r="M317" s="45"/>
      <c r="N317" s="45"/>
      <c r="O317" s="45"/>
      <c r="P317" s="45"/>
      <c r="Q317" s="45"/>
      <c r="R317" s="45"/>
      <c r="S317" s="45"/>
      <c r="T317" s="45"/>
      <c r="U317" s="45"/>
      <c r="V317" s="45"/>
      <c r="W317" s="45"/>
      <c r="X317" s="45"/>
      <c r="Y317" s="45"/>
      <c r="Z317" s="45"/>
      <c r="AA317" s="45"/>
      <c r="AB317" s="45"/>
      <c r="AC317" s="45"/>
      <c r="AD317" s="45"/>
      <c r="AE317" s="45"/>
      <c r="AF317" s="45"/>
      <c r="AG317" s="45"/>
      <c r="AH317" s="45"/>
      <c r="AI317" s="45"/>
      <c r="AJ317" s="45"/>
      <c r="AK317" s="45"/>
    </row>
    <row r="318" spans="1:37" ht="15">
      <c r="A318" s="45"/>
      <c r="B318" s="45"/>
      <c r="C318" s="45"/>
      <c r="D318" s="45"/>
      <c r="E318" s="45"/>
      <c r="F318" s="45"/>
      <c r="G318" s="45"/>
      <c r="H318" s="45"/>
      <c r="I318" s="45"/>
      <c r="J318" s="45"/>
      <c r="K318" s="45"/>
      <c r="L318" s="45"/>
      <c r="M318" s="45"/>
      <c r="N318" s="45"/>
      <c r="O318" s="45"/>
      <c r="P318" s="45"/>
      <c r="Q318" s="45"/>
      <c r="R318" s="45"/>
      <c r="S318" s="45"/>
      <c r="T318" s="45"/>
      <c r="U318" s="45"/>
      <c r="V318" s="45"/>
      <c r="W318" s="45"/>
      <c r="X318" s="45"/>
      <c r="Y318" s="45"/>
      <c r="Z318" s="45"/>
      <c r="AA318" s="45"/>
      <c r="AB318" s="45"/>
      <c r="AC318" s="45"/>
      <c r="AD318" s="45"/>
      <c r="AE318" s="45"/>
      <c r="AF318" s="45"/>
      <c r="AG318" s="45"/>
      <c r="AH318" s="45"/>
      <c r="AI318" s="45"/>
      <c r="AJ318" s="45"/>
      <c r="AK318" s="45"/>
    </row>
    <row r="319" spans="1:37" ht="15">
      <c r="A319" s="45"/>
      <c r="B319" s="45"/>
      <c r="C319" s="45"/>
      <c r="D319" s="45"/>
      <c r="E319" s="45"/>
      <c r="F319" s="45"/>
      <c r="G319" s="45"/>
      <c r="H319" s="45"/>
      <c r="I319" s="45"/>
      <c r="J319" s="45"/>
      <c r="K319" s="45"/>
      <c r="L319" s="45"/>
      <c r="M319" s="45"/>
      <c r="N319" s="45"/>
      <c r="O319" s="45"/>
      <c r="P319" s="45"/>
      <c r="Q319" s="45"/>
      <c r="R319" s="45"/>
      <c r="S319" s="45"/>
      <c r="T319" s="45"/>
      <c r="U319" s="45"/>
      <c r="V319" s="45"/>
      <c r="W319" s="45"/>
      <c r="X319" s="45"/>
      <c r="Y319" s="45"/>
      <c r="Z319" s="45"/>
      <c r="AA319" s="45"/>
      <c r="AB319" s="45"/>
      <c r="AC319" s="45"/>
      <c r="AD319" s="45"/>
      <c r="AE319" s="45"/>
      <c r="AF319" s="45"/>
      <c r="AG319" s="45"/>
      <c r="AH319" s="45"/>
      <c r="AI319" s="45"/>
      <c r="AJ319" s="45"/>
      <c r="AK319" s="45"/>
    </row>
    <row r="320" spans="1:37" ht="15">
      <c r="A320" s="45"/>
      <c r="B320" s="45"/>
      <c r="C320" s="45"/>
      <c r="D320" s="45"/>
      <c r="E320" s="45"/>
      <c r="F320" s="45"/>
      <c r="G320" s="45"/>
      <c r="H320" s="45"/>
      <c r="I320" s="45"/>
      <c r="J320" s="45"/>
      <c r="K320" s="45"/>
      <c r="L320" s="45"/>
      <c r="M320" s="45"/>
      <c r="N320" s="45"/>
      <c r="O320" s="45"/>
      <c r="P320" s="45"/>
      <c r="Q320" s="45"/>
      <c r="R320" s="45"/>
      <c r="S320" s="45"/>
      <c r="T320" s="45"/>
      <c r="U320" s="45"/>
      <c r="V320" s="45"/>
      <c r="W320" s="45"/>
      <c r="X320" s="45"/>
      <c r="Y320" s="45"/>
      <c r="Z320" s="45"/>
      <c r="AA320" s="45"/>
      <c r="AB320" s="45"/>
      <c r="AC320" s="45"/>
      <c r="AD320" s="45"/>
      <c r="AE320" s="45"/>
      <c r="AF320" s="45"/>
      <c r="AG320" s="45"/>
      <c r="AH320" s="45"/>
      <c r="AI320" s="45"/>
      <c r="AJ320" s="45"/>
      <c r="AK320" s="45"/>
    </row>
    <row r="321" spans="1:37" ht="15">
      <c r="A321" s="45"/>
      <c r="B321" s="45"/>
      <c r="C321" s="45"/>
      <c r="D321" s="45"/>
      <c r="E321" s="45"/>
      <c r="F321" s="45"/>
      <c r="G321" s="45"/>
      <c r="H321" s="45"/>
      <c r="I321" s="45"/>
      <c r="J321" s="45"/>
      <c r="K321" s="45"/>
      <c r="L321" s="45"/>
      <c r="M321" s="45"/>
      <c r="N321" s="45"/>
      <c r="O321" s="45"/>
      <c r="P321" s="45"/>
      <c r="Q321" s="45"/>
      <c r="R321" s="45"/>
      <c r="S321" s="45"/>
      <c r="T321" s="45"/>
      <c r="U321" s="45"/>
      <c r="V321" s="45"/>
      <c r="W321" s="45"/>
      <c r="X321" s="45"/>
      <c r="Y321" s="45"/>
      <c r="Z321" s="45"/>
      <c r="AA321" s="45"/>
      <c r="AB321" s="45"/>
      <c r="AC321" s="45"/>
      <c r="AD321" s="45"/>
      <c r="AE321" s="45"/>
      <c r="AF321" s="45"/>
      <c r="AG321" s="45"/>
      <c r="AH321" s="45"/>
      <c r="AI321" s="45"/>
      <c r="AJ321" s="45"/>
      <c r="AK321" s="45"/>
    </row>
    <row r="322" spans="1:37" ht="15">
      <c r="A322" s="45"/>
      <c r="B322" s="45"/>
      <c r="C322" s="45"/>
      <c r="D322" s="45"/>
      <c r="E322" s="45"/>
      <c r="F322" s="45"/>
      <c r="G322" s="45"/>
      <c r="H322" s="45"/>
      <c r="I322" s="45"/>
      <c r="J322" s="45"/>
      <c r="K322" s="45"/>
      <c r="L322" s="45"/>
      <c r="M322" s="45"/>
      <c r="N322" s="45"/>
      <c r="O322" s="45"/>
      <c r="P322" s="45"/>
      <c r="Q322" s="45"/>
      <c r="R322" s="45"/>
      <c r="S322" s="45"/>
      <c r="T322" s="45"/>
      <c r="U322" s="45"/>
      <c r="V322" s="45"/>
      <c r="W322" s="45"/>
      <c r="X322" s="45"/>
      <c r="Y322" s="45"/>
      <c r="Z322" s="45"/>
      <c r="AA322" s="45"/>
      <c r="AB322" s="45"/>
      <c r="AC322" s="45"/>
      <c r="AD322" s="45"/>
      <c r="AE322" s="45"/>
      <c r="AF322" s="45"/>
      <c r="AG322" s="45"/>
      <c r="AH322" s="45"/>
      <c r="AI322" s="45"/>
      <c r="AJ322" s="45"/>
      <c r="AK322" s="45"/>
    </row>
    <row r="323" spans="1:37" ht="15">
      <c r="A323" s="45"/>
      <c r="B323" s="45"/>
      <c r="C323" s="45"/>
      <c r="D323" s="45"/>
      <c r="E323" s="45"/>
      <c r="F323" s="45"/>
      <c r="G323" s="45"/>
      <c r="H323" s="45"/>
      <c r="I323" s="45"/>
      <c r="J323" s="45"/>
      <c r="K323" s="45"/>
      <c r="L323" s="45"/>
      <c r="M323" s="45"/>
      <c r="N323" s="45"/>
      <c r="O323" s="45"/>
      <c r="P323" s="45"/>
      <c r="Q323" s="45"/>
      <c r="R323" s="45"/>
      <c r="S323" s="45"/>
      <c r="T323" s="45"/>
      <c r="U323" s="45"/>
      <c r="V323" s="45"/>
      <c r="W323" s="45"/>
      <c r="X323" s="45"/>
      <c r="Y323" s="45"/>
      <c r="Z323" s="45"/>
      <c r="AA323" s="45"/>
      <c r="AB323" s="45"/>
      <c r="AC323" s="45"/>
      <c r="AD323" s="45"/>
      <c r="AE323" s="45"/>
      <c r="AF323" s="45"/>
      <c r="AG323" s="45"/>
      <c r="AH323" s="45"/>
      <c r="AI323" s="45"/>
      <c r="AJ323" s="45"/>
      <c r="AK323" s="45"/>
    </row>
    <row r="324" spans="1:37" ht="15">
      <c r="A324" s="45"/>
      <c r="B324" s="45"/>
      <c r="C324" s="45"/>
      <c r="D324" s="45"/>
      <c r="E324" s="45"/>
      <c r="F324" s="45"/>
      <c r="G324" s="45"/>
      <c r="H324" s="45"/>
      <c r="I324" s="45"/>
      <c r="J324" s="45"/>
      <c r="K324" s="45"/>
      <c r="L324" s="45"/>
      <c r="M324" s="45"/>
      <c r="N324" s="45"/>
      <c r="O324" s="45"/>
      <c r="P324" s="45"/>
      <c r="Q324" s="45"/>
      <c r="R324" s="45"/>
      <c r="S324" s="45"/>
      <c r="T324" s="45"/>
      <c r="U324" s="45"/>
      <c r="V324" s="45"/>
      <c r="W324" s="45"/>
      <c r="X324" s="45"/>
      <c r="Y324" s="45"/>
      <c r="Z324" s="45"/>
      <c r="AA324" s="45"/>
      <c r="AB324" s="45"/>
      <c r="AC324" s="45"/>
      <c r="AD324" s="45"/>
      <c r="AE324" s="45"/>
      <c r="AF324" s="45"/>
      <c r="AG324" s="45"/>
      <c r="AH324" s="45"/>
      <c r="AI324" s="45"/>
      <c r="AJ324" s="45"/>
      <c r="AK324" s="45"/>
    </row>
    <row r="325" spans="1:37" ht="15">
      <c r="A325" s="45"/>
      <c r="B325" s="45"/>
      <c r="C325" s="45"/>
      <c r="D325" s="45"/>
      <c r="E325" s="45"/>
      <c r="F325" s="45"/>
      <c r="G325" s="45"/>
      <c r="H325" s="45"/>
      <c r="I325" s="45"/>
      <c r="J325" s="45"/>
      <c r="K325" s="45"/>
      <c r="L325" s="45"/>
      <c r="M325" s="45"/>
      <c r="N325" s="45"/>
      <c r="O325" s="45"/>
      <c r="P325" s="45"/>
      <c r="Q325" s="45"/>
      <c r="R325" s="45"/>
      <c r="S325" s="45"/>
      <c r="T325" s="45"/>
      <c r="U325" s="45"/>
      <c r="V325" s="45"/>
      <c r="W325" s="45"/>
      <c r="X325" s="45"/>
      <c r="Y325" s="45"/>
      <c r="Z325" s="45"/>
      <c r="AA325" s="45"/>
      <c r="AB325" s="45"/>
      <c r="AC325" s="45"/>
      <c r="AD325" s="45"/>
      <c r="AE325" s="45"/>
      <c r="AF325" s="45"/>
      <c r="AG325" s="45"/>
      <c r="AH325" s="45"/>
      <c r="AI325" s="45"/>
      <c r="AJ325" s="45"/>
      <c r="AK325" s="45"/>
    </row>
    <row r="326" spans="1:37" ht="15">
      <c r="A326" s="45"/>
      <c r="B326" s="45"/>
      <c r="C326" s="45"/>
      <c r="D326" s="45"/>
      <c r="E326" s="45"/>
      <c r="F326" s="45"/>
      <c r="G326" s="45"/>
      <c r="H326" s="45"/>
      <c r="I326" s="45"/>
      <c r="J326" s="45"/>
      <c r="K326" s="45"/>
      <c r="L326" s="45"/>
      <c r="M326" s="45"/>
      <c r="N326" s="45"/>
      <c r="O326" s="45"/>
      <c r="P326" s="45"/>
      <c r="Q326" s="45"/>
      <c r="R326" s="45"/>
      <c r="S326" s="45"/>
      <c r="T326" s="45"/>
      <c r="U326" s="45"/>
      <c r="V326" s="45"/>
      <c r="W326" s="45"/>
      <c r="X326" s="45"/>
      <c r="Y326" s="45"/>
      <c r="Z326" s="45"/>
      <c r="AA326" s="45"/>
      <c r="AB326" s="45"/>
      <c r="AC326" s="45"/>
      <c r="AD326" s="45"/>
      <c r="AE326" s="45"/>
      <c r="AF326" s="45"/>
      <c r="AG326" s="45"/>
      <c r="AH326" s="45"/>
      <c r="AI326" s="45"/>
      <c r="AJ326" s="45"/>
      <c r="AK326" s="45"/>
    </row>
    <row r="327" spans="1:37" ht="15">
      <c r="A327" s="45"/>
      <c r="B327" s="45"/>
      <c r="C327" s="45"/>
      <c r="D327" s="45"/>
      <c r="E327" s="45"/>
      <c r="F327" s="45"/>
      <c r="G327" s="45"/>
      <c r="H327" s="45"/>
      <c r="I327" s="45"/>
      <c r="J327" s="45"/>
      <c r="K327" s="45"/>
      <c r="L327" s="45"/>
      <c r="M327" s="45"/>
      <c r="N327" s="45"/>
      <c r="O327" s="45"/>
      <c r="P327" s="45"/>
      <c r="Q327" s="45"/>
      <c r="R327" s="45"/>
      <c r="S327" s="45"/>
      <c r="T327" s="45"/>
      <c r="U327" s="45"/>
      <c r="V327" s="45"/>
      <c r="W327" s="45"/>
      <c r="X327" s="45"/>
      <c r="Y327" s="45"/>
      <c r="Z327" s="45"/>
      <c r="AA327" s="45"/>
      <c r="AB327" s="45"/>
      <c r="AC327" s="45"/>
      <c r="AD327" s="45"/>
      <c r="AE327" s="45"/>
      <c r="AF327" s="45"/>
      <c r="AG327" s="45"/>
      <c r="AH327" s="45"/>
      <c r="AI327" s="45"/>
      <c r="AJ327" s="45"/>
      <c r="AK327" s="45"/>
    </row>
    <row r="328" spans="1:37" ht="15">
      <c r="A328" s="45"/>
      <c r="B328" s="45"/>
      <c r="C328" s="45"/>
      <c r="D328" s="45"/>
      <c r="E328" s="45"/>
      <c r="F328" s="45"/>
      <c r="G328" s="45"/>
      <c r="H328" s="45"/>
      <c r="I328" s="45"/>
      <c r="J328" s="45"/>
      <c r="K328" s="45"/>
      <c r="L328" s="45"/>
      <c r="M328" s="45"/>
      <c r="N328" s="45"/>
      <c r="O328" s="45"/>
      <c r="P328" s="45"/>
      <c r="Q328" s="45"/>
      <c r="R328" s="45"/>
      <c r="S328" s="45"/>
      <c r="T328" s="45"/>
      <c r="U328" s="45"/>
      <c r="V328" s="45"/>
      <c r="W328" s="45"/>
      <c r="X328" s="45"/>
      <c r="Y328" s="45"/>
      <c r="Z328" s="45"/>
      <c r="AA328" s="45"/>
      <c r="AB328" s="45"/>
      <c r="AC328" s="45"/>
      <c r="AD328" s="45"/>
      <c r="AE328" s="45"/>
      <c r="AF328" s="45"/>
      <c r="AG328" s="45"/>
      <c r="AH328" s="45"/>
      <c r="AI328" s="45"/>
      <c r="AJ328" s="45"/>
      <c r="AK328" s="45"/>
    </row>
    <row r="329" spans="1:37" ht="15">
      <c r="A329" s="45"/>
      <c r="B329" s="45"/>
      <c r="C329" s="45"/>
      <c r="D329" s="45"/>
      <c r="E329" s="45"/>
      <c r="F329" s="45"/>
      <c r="G329" s="45"/>
      <c r="H329" s="45"/>
      <c r="I329" s="45"/>
      <c r="J329" s="45"/>
      <c r="K329" s="45"/>
      <c r="L329" s="45"/>
      <c r="M329" s="45"/>
      <c r="N329" s="45"/>
      <c r="O329" s="45"/>
      <c r="P329" s="45"/>
      <c r="Q329" s="45"/>
      <c r="R329" s="45"/>
      <c r="S329" s="45"/>
      <c r="T329" s="45"/>
      <c r="U329" s="45"/>
      <c r="V329" s="45"/>
      <c r="W329" s="45"/>
      <c r="X329" s="45"/>
      <c r="Y329" s="45"/>
      <c r="Z329" s="45"/>
      <c r="AA329" s="45"/>
      <c r="AB329" s="45"/>
      <c r="AC329" s="45"/>
      <c r="AD329" s="45"/>
      <c r="AE329" s="45"/>
      <c r="AF329" s="45"/>
      <c r="AG329" s="45"/>
      <c r="AH329" s="45"/>
      <c r="AI329" s="45"/>
      <c r="AJ329" s="45"/>
      <c r="AK329" s="45"/>
    </row>
    <row r="330" spans="1:37" ht="15">
      <c r="A330" s="45"/>
      <c r="B330" s="45"/>
      <c r="C330" s="45"/>
      <c r="D330" s="45"/>
      <c r="E330" s="45"/>
      <c r="F330" s="45"/>
      <c r="G330" s="45"/>
      <c r="H330" s="45"/>
      <c r="I330" s="45"/>
      <c r="J330" s="45"/>
      <c r="K330" s="45"/>
      <c r="L330" s="45"/>
      <c r="M330" s="45"/>
      <c r="N330" s="45"/>
      <c r="O330" s="45"/>
      <c r="P330" s="45"/>
      <c r="Q330" s="45"/>
      <c r="R330" s="45"/>
      <c r="S330" s="45"/>
      <c r="T330" s="45"/>
      <c r="U330" s="45"/>
      <c r="V330" s="45"/>
      <c r="W330" s="45"/>
      <c r="X330" s="45"/>
      <c r="Y330" s="45"/>
      <c r="Z330" s="45"/>
      <c r="AA330" s="45"/>
      <c r="AB330" s="45"/>
      <c r="AC330" s="45"/>
      <c r="AD330" s="45"/>
      <c r="AE330" s="45"/>
      <c r="AF330" s="45"/>
      <c r="AG330" s="45"/>
      <c r="AH330" s="45"/>
      <c r="AI330" s="45"/>
      <c r="AJ330" s="45"/>
      <c r="AK330" s="45"/>
    </row>
    <row r="331" spans="1:37" ht="15">
      <c r="A331" s="45"/>
      <c r="B331" s="45"/>
      <c r="C331" s="45"/>
      <c r="D331" s="45"/>
      <c r="E331" s="45"/>
      <c r="F331" s="45"/>
      <c r="G331" s="45"/>
      <c r="H331" s="45"/>
      <c r="I331" s="45"/>
      <c r="J331" s="45"/>
      <c r="K331" s="45"/>
      <c r="L331" s="45"/>
      <c r="M331" s="45"/>
      <c r="N331" s="45"/>
      <c r="O331" s="45"/>
      <c r="P331" s="45"/>
      <c r="Q331" s="45"/>
      <c r="R331" s="45"/>
      <c r="S331" s="45"/>
      <c r="T331" s="45"/>
      <c r="U331" s="45"/>
      <c r="V331" s="45"/>
      <c r="W331" s="45"/>
      <c r="X331" s="45"/>
      <c r="Y331" s="45"/>
      <c r="Z331" s="45"/>
      <c r="AA331" s="45"/>
      <c r="AB331" s="45"/>
      <c r="AC331" s="45"/>
      <c r="AD331" s="45"/>
      <c r="AE331" s="45"/>
      <c r="AF331" s="45"/>
      <c r="AG331" s="45"/>
      <c r="AH331" s="45"/>
      <c r="AI331" s="45"/>
      <c r="AJ331" s="45"/>
      <c r="AK331" s="45"/>
    </row>
    <row r="332" spans="1:37" ht="15">
      <c r="A332" s="45"/>
      <c r="B332" s="45"/>
      <c r="C332" s="45"/>
      <c r="D332" s="45"/>
      <c r="E332" s="45"/>
      <c r="F332" s="45"/>
      <c r="G332" s="45"/>
      <c r="H332" s="45"/>
      <c r="I332" s="45"/>
      <c r="J332" s="45"/>
      <c r="K332" s="45"/>
      <c r="L332" s="45"/>
      <c r="M332" s="45"/>
      <c r="N332" s="45"/>
      <c r="O332" s="45"/>
      <c r="P332" s="45"/>
      <c r="Q332" s="45"/>
      <c r="R332" s="45"/>
      <c r="S332" s="45"/>
      <c r="T332" s="45"/>
      <c r="U332" s="45"/>
      <c r="V332" s="45"/>
      <c r="W332" s="45"/>
      <c r="X332" s="45"/>
      <c r="Y332" s="45"/>
      <c r="Z332" s="45"/>
      <c r="AA332" s="45"/>
      <c r="AB332" s="45"/>
      <c r="AC332" s="45"/>
      <c r="AD332" s="45"/>
      <c r="AE332" s="45"/>
      <c r="AF332" s="45"/>
      <c r="AG332" s="45"/>
      <c r="AH332" s="45"/>
      <c r="AI332" s="45"/>
      <c r="AJ332" s="45"/>
      <c r="AK332" s="45"/>
    </row>
    <row r="333" spans="1:37" ht="15">
      <c r="A333" s="45"/>
      <c r="B333" s="45"/>
      <c r="C333" s="45"/>
      <c r="D333" s="45"/>
      <c r="E333" s="45"/>
      <c r="F333" s="45"/>
      <c r="G333" s="45"/>
      <c r="H333" s="45"/>
      <c r="I333" s="45"/>
      <c r="J333" s="45"/>
      <c r="K333" s="45"/>
      <c r="L333" s="45"/>
      <c r="M333" s="45"/>
      <c r="N333" s="45"/>
      <c r="O333" s="45"/>
      <c r="P333" s="45"/>
      <c r="Q333" s="45"/>
      <c r="R333" s="45"/>
      <c r="S333" s="45"/>
      <c r="T333" s="45"/>
      <c r="U333" s="45"/>
      <c r="V333" s="45"/>
      <c r="W333" s="45"/>
      <c r="X333" s="45"/>
      <c r="Y333" s="45"/>
      <c r="Z333" s="45"/>
      <c r="AA333" s="45"/>
      <c r="AB333" s="45"/>
      <c r="AC333" s="45"/>
      <c r="AD333" s="45"/>
      <c r="AE333" s="45"/>
      <c r="AF333" s="45"/>
      <c r="AG333" s="45"/>
      <c r="AH333" s="45"/>
      <c r="AI333" s="45"/>
      <c r="AJ333" s="45"/>
      <c r="AK333" s="45"/>
    </row>
    <row r="334" spans="1:37" ht="15">
      <c r="A334" s="45"/>
      <c r="B334" s="45"/>
      <c r="C334" s="45"/>
      <c r="D334" s="45"/>
      <c r="E334" s="45"/>
      <c r="F334" s="45"/>
      <c r="G334" s="45"/>
      <c r="H334" s="45"/>
      <c r="I334" s="45"/>
      <c r="J334" s="45"/>
      <c r="K334" s="45"/>
      <c r="L334" s="45"/>
      <c r="M334" s="45"/>
      <c r="N334" s="45"/>
      <c r="O334" s="45"/>
      <c r="P334" s="45"/>
      <c r="Q334" s="45"/>
      <c r="R334" s="45"/>
      <c r="S334" s="45"/>
      <c r="T334" s="45"/>
      <c r="U334" s="45"/>
      <c r="V334" s="45"/>
      <c r="W334" s="45"/>
      <c r="X334" s="45"/>
      <c r="Y334" s="45"/>
      <c r="Z334" s="45"/>
      <c r="AA334" s="45"/>
      <c r="AB334" s="45"/>
      <c r="AC334" s="45"/>
      <c r="AD334" s="45"/>
      <c r="AE334" s="45"/>
      <c r="AF334" s="45"/>
      <c r="AG334" s="45"/>
      <c r="AH334" s="45"/>
      <c r="AI334" s="45"/>
      <c r="AJ334" s="45"/>
      <c r="AK334" s="45"/>
    </row>
    <row r="335" spans="1:37" ht="15">
      <c r="A335" s="45"/>
      <c r="B335" s="45"/>
      <c r="C335" s="45"/>
      <c r="D335" s="45"/>
      <c r="E335" s="45"/>
      <c r="F335" s="45"/>
      <c r="G335" s="45"/>
      <c r="H335" s="45"/>
      <c r="I335" s="45"/>
      <c r="J335" s="45"/>
      <c r="K335" s="45"/>
      <c r="L335" s="45"/>
      <c r="M335" s="45"/>
      <c r="N335" s="45"/>
      <c r="O335" s="45"/>
      <c r="P335" s="45"/>
      <c r="Q335" s="45"/>
      <c r="R335" s="45"/>
      <c r="S335" s="45"/>
      <c r="T335" s="45"/>
      <c r="U335" s="45"/>
      <c r="V335" s="45"/>
      <c r="W335" s="45"/>
      <c r="X335" s="45"/>
      <c r="Y335" s="45"/>
      <c r="Z335" s="45"/>
      <c r="AA335" s="45"/>
      <c r="AB335" s="45"/>
      <c r="AC335" s="45"/>
      <c r="AD335" s="45"/>
      <c r="AE335" s="45"/>
      <c r="AF335" s="45"/>
      <c r="AG335" s="45"/>
      <c r="AH335" s="45"/>
      <c r="AI335" s="45"/>
      <c r="AJ335" s="45"/>
      <c r="AK335" s="45"/>
    </row>
    <row r="336" spans="1:37" ht="15">
      <c r="A336" s="45"/>
      <c r="B336" s="45"/>
      <c r="C336" s="45"/>
      <c r="D336" s="45"/>
      <c r="E336" s="45"/>
      <c r="F336" s="45"/>
      <c r="G336" s="45"/>
      <c r="H336" s="45"/>
      <c r="I336" s="45"/>
      <c r="J336" s="45"/>
      <c r="K336" s="45"/>
      <c r="L336" s="45"/>
      <c r="M336" s="45"/>
      <c r="N336" s="45"/>
      <c r="O336" s="45"/>
      <c r="P336" s="45"/>
      <c r="Q336" s="45"/>
      <c r="R336" s="45"/>
      <c r="S336" s="45"/>
      <c r="T336" s="45"/>
      <c r="U336" s="45"/>
      <c r="V336" s="45"/>
      <c r="W336" s="45"/>
      <c r="X336" s="45"/>
      <c r="Y336" s="45"/>
      <c r="Z336" s="45"/>
      <c r="AA336" s="45"/>
      <c r="AB336" s="45"/>
      <c r="AC336" s="45"/>
      <c r="AD336" s="45"/>
      <c r="AE336" s="45"/>
      <c r="AF336" s="45"/>
      <c r="AG336" s="45"/>
      <c r="AH336" s="45"/>
      <c r="AI336" s="45"/>
      <c r="AJ336" s="45"/>
      <c r="AK336" s="45"/>
    </row>
    <row r="337" spans="1:37" ht="15">
      <c r="A337" s="45"/>
      <c r="B337" s="45"/>
      <c r="C337" s="45"/>
      <c r="D337" s="45"/>
      <c r="E337" s="45"/>
      <c r="F337" s="45"/>
      <c r="G337" s="45"/>
      <c r="H337" s="45"/>
      <c r="I337" s="45"/>
      <c r="J337" s="45"/>
      <c r="K337" s="45"/>
      <c r="L337" s="45"/>
      <c r="M337" s="45"/>
      <c r="N337" s="45"/>
      <c r="O337" s="45"/>
      <c r="P337" s="45"/>
      <c r="Q337" s="45"/>
      <c r="R337" s="45"/>
      <c r="S337" s="45"/>
      <c r="T337" s="45"/>
      <c r="U337" s="45"/>
      <c r="V337" s="45"/>
      <c r="W337" s="45"/>
      <c r="X337" s="45"/>
      <c r="Y337" s="45"/>
      <c r="Z337" s="45"/>
      <c r="AA337" s="45"/>
      <c r="AB337" s="45"/>
      <c r="AC337" s="45"/>
      <c r="AD337" s="45"/>
      <c r="AE337" s="45"/>
      <c r="AF337" s="45"/>
      <c r="AG337" s="45"/>
      <c r="AH337" s="45"/>
      <c r="AI337" s="45"/>
      <c r="AJ337" s="45"/>
      <c r="AK337" s="45"/>
    </row>
    <row r="338" spans="1:37" ht="15">
      <c r="A338" s="45"/>
      <c r="B338" s="45"/>
      <c r="C338" s="45"/>
      <c r="D338" s="45"/>
      <c r="E338" s="45"/>
      <c r="F338" s="45"/>
      <c r="G338" s="45"/>
      <c r="H338" s="45"/>
      <c r="I338" s="45"/>
      <c r="J338" s="45"/>
      <c r="K338" s="45"/>
      <c r="L338" s="45"/>
      <c r="M338" s="45"/>
      <c r="N338" s="45"/>
      <c r="O338" s="45"/>
      <c r="P338" s="45"/>
      <c r="Q338" s="45"/>
      <c r="R338" s="45"/>
      <c r="S338" s="45"/>
      <c r="T338" s="45"/>
      <c r="U338" s="45"/>
      <c r="V338" s="45"/>
      <c r="W338" s="45"/>
      <c r="X338" s="45"/>
      <c r="Y338" s="45"/>
      <c r="Z338" s="45"/>
      <c r="AA338" s="45"/>
      <c r="AB338" s="45"/>
      <c r="AC338" s="45"/>
      <c r="AD338" s="45"/>
      <c r="AE338" s="45"/>
      <c r="AF338" s="45"/>
      <c r="AG338" s="45"/>
      <c r="AH338" s="45"/>
      <c r="AI338" s="45"/>
      <c r="AJ338" s="45"/>
      <c r="AK338" s="45"/>
    </row>
    <row r="339" spans="1:37" ht="15">
      <c r="A339" s="45"/>
      <c r="B339" s="45"/>
      <c r="C339" s="45"/>
      <c r="D339" s="45"/>
      <c r="E339" s="45"/>
      <c r="F339" s="45"/>
      <c r="G339" s="45"/>
      <c r="H339" s="45"/>
      <c r="I339" s="45"/>
      <c r="J339" s="45"/>
      <c r="K339" s="45"/>
      <c r="L339" s="45"/>
      <c r="M339" s="45"/>
      <c r="N339" s="45"/>
      <c r="O339" s="45"/>
      <c r="P339" s="45"/>
      <c r="Q339" s="45"/>
      <c r="R339" s="45"/>
      <c r="S339" s="45"/>
      <c r="T339" s="45"/>
      <c r="U339" s="45"/>
      <c r="V339" s="45"/>
      <c r="W339" s="45"/>
      <c r="X339" s="45"/>
      <c r="Y339" s="45"/>
      <c r="Z339" s="45"/>
      <c r="AA339" s="45"/>
      <c r="AB339" s="45"/>
      <c r="AC339" s="45"/>
      <c r="AD339" s="45"/>
      <c r="AE339" s="45"/>
      <c r="AF339" s="45"/>
      <c r="AG339" s="45"/>
      <c r="AH339" s="45"/>
      <c r="AI339" s="45"/>
      <c r="AJ339" s="45"/>
      <c r="AK339" s="45"/>
    </row>
    <row r="340" spans="1:37" ht="15">
      <c r="A340" s="45"/>
      <c r="B340" s="45"/>
      <c r="C340" s="45"/>
      <c r="D340" s="45"/>
      <c r="E340" s="45"/>
      <c r="F340" s="45"/>
      <c r="G340" s="45"/>
      <c r="H340" s="45"/>
      <c r="I340" s="45"/>
      <c r="J340" s="45"/>
      <c r="K340" s="45"/>
      <c r="L340" s="45"/>
      <c r="M340" s="45"/>
      <c r="N340" s="45"/>
      <c r="O340" s="45"/>
      <c r="P340" s="45"/>
      <c r="Q340" s="45"/>
      <c r="R340" s="45"/>
      <c r="S340" s="45"/>
      <c r="T340" s="45"/>
      <c r="U340" s="45"/>
      <c r="V340" s="45"/>
      <c r="W340" s="45"/>
      <c r="X340" s="45"/>
      <c r="Y340" s="45"/>
      <c r="Z340" s="45"/>
      <c r="AA340" s="45"/>
      <c r="AB340" s="45"/>
      <c r="AC340" s="45"/>
      <c r="AD340" s="45"/>
      <c r="AE340" s="45"/>
      <c r="AF340" s="45"/>
      <c r="AG340" s="45"/>
      <c r="AH340" s="45"/>
      <c r="AI340" s="45"/>
      <c r="AJ340" s="45"/>
      <c r="AK340" s="45"/>
    </row>
    <row r="341" spans="1:37" ht="15">
      <c r="A341" s="45"/>
      <c r="B341" s="45"/>
      <c r="C341" s="45"/>
      <c r="D341" s="45"/>
      <c r="E341" s="45"/>
      <c r="F341" s="45"/>
      <c r="G341" s="45"/>
      <c r="H341" s="45"/>
      <c r="I341" s="45"/>
      <c r="J341" s="45"/>
      <c r="K341" s="45"/>
      <c r="L341" s="45"/>
      <c r="M341" s="45"/>
      <c r="N341" s="45"/>
      <c r="O341" s="45"/>
      <c r="P341" s="45"/>
      <c r="Q341" s="45"/>
      <c r="R341" s="45"/>
      <c r="S341" s="45"/>
      <c r="T341" s="45"/>
      <c r="U341" s="45"/>
      <c r="V341" s="45"/>
      <c r="W341" s="45"/>
      <c r="X341" s="45"/>
      <c r="Y341" s="45"/>
      <c r="Z341" s="45"/>
      <c r="AA341" s="45"/>
      <c r="AB341" s="45"/>
      <c r="AC341" s="45"/>
      <c r="AD341" s="45"/>
      <c r="AE341" s="45"/>
      <c r="AF341" s="45"/>
      <c r="AG341" s="45"/>
      <c r="AH341" s="45"/>
      <c r="AI341" s="45"/>
      <c r="AJ341" s="45"/>
      <c r="AK341" s="45"/>
    </row>
    <row r="342" spans="1:37" ht="15">
      <c r="A342" s="45"/>
      <c r="B342" s="45"/>
      <c r="C342" s="45"/>
      <c r="D342" s="45"/>
      <c r="E342" s="45"/>
      <c r="F342" s="45"/>
      <c r="G342" s="45"/>
      <c r="H342" s="45"/>
      <c r="I342" s="45"/>
      <c r="J342" s="45"/>
      <c r="K342" s="45"/>
      <c r="L342" s="45"/>
      <c r="M342" s="45"/>
      <c r="N342" s="45"/>
      <c r="O342" s="45"/>
      <c r="P342" s="45"/>
      <c r="Q342" s="45"/>
      <c r="R342" s="45"/>
      <c r="S342" s="45"/>
      <c r="T342" s="45"/>
      <c r="U342" s="45"/>
      <c r="V342" s="45"/>
      <c r="W342" s="45"/>
      <c r="X342" s="45"/>
      <c r="Y342" s="45"/>
      <c r="Z342" s="45"/>
      <c r="AA342" s="45"/>
      <c r="AB342" s="45"/>
      <c r="AC342" s="45"/>
      <c r="AD342" s="45"/>
      <c r="AE342" s="45"/>
      <c r="AF342" s="45"/>
      <c r="AG342" s="45"/>
      <c r="AH342" s="45"/>
      <c r="AI342" s="45"/>
      <c r="AJ342" s="45"/>
      <c r="AK342" s="45"/>
    </row>
    <row r="343" spans="1:37" ht="15">
      <c r="A343" s="45"/>
      <c r="B343" s="45"/>
      <c r="C343" s="45"/>
      <c r="D343" s="45"/>
      <c r="E343" s="45"/>
      <c r="F343" s="45"/>
      <c r="G343" s="45"/>
      <c r="H343" s="45"/>
      <c r="I343" s="45"/>
      <c r="J343" s="45"/>
      <c r="K343" s="45"/>
      <c r="L343" s="45"/>
      <c r="M343" s="45"/>
      <c r="N343" s="45"/>
      <c r="O343" s="45"/>
      <c r="P343" s="45"/>
      <c r="Q343" s="45"/>
      <c r="R343" s="45"/>
      <c r="S343" s="45"/>
      <c r="T343" s="45"/>
      <c r="U343" s="45"/>
      <c r="V343" s="45"/>
      <c r="W343" s="45"/>
      <c r="X343" s="45"/>
      <c r="Y343" s="45"/>
      <c r="Z343" s="45"/>
      <c r="AA343" s="45"/>
      <c r="AB343" s="45"/>
      <c r="AC343" s="45"/>
      <c r="AD343" s="45"/>
      <c r="AE343" s="45"/>
      <c r="AF343" s="45"/>
      <c r="AG343" s="45"/>
      <c r="AH343" s="45"/>
      <c r="AI343" s="45"/>
      <c r="AJ343" s="45"/>
      <c r="AK343" s="45"/>
    </row>
    <row r="344" spans="1:37" ht="15">
      <c r="A344" s="45"/>
      <c r="B344" s="45"/>
      <c r="C344" s="45"/>
      <c r="D344" s="45"/>
      <c r="E344" s="45"/>
      <c r="F344" s="45"/>
      <c r="G344" s="45"/>
      <c r="H344" s="45"/>
      <c r="I344" s="45"/>
      <c r="J344" s="45"/>
      <c r="K344" s="45"/>
      <c r="L344" s="45"/>
      <c r="M344" s="45"/>
      <c r="N344" s="45"/>
      <c r="O344" s="45"/>
      <c r="P344" s="45"/>
      <c r="Q344" s="45"/>
      <c r="R344" s="45"/>
      <c r="S344" s="45"/>
      <c r="T344" s="45"/>
      <c r="U344" s="45"/>
      <c r="V344" s="45"/>
      <c r="W344" s="45"/>
      <c r="X344" s="45"/>
      <c r="Y344" s="45"/>
      <c r="Z344" s="45"/>
      <c r="AA344" s="45"/>
      <c r="AB344" s="45"/>
      <c r="AC344" s="45"/>
      <c r="AD344" s="45"/>
      <c r="AE344" s="45"/>
      <c r="AF344" s="45"/>
      <c r="AG344" s="45"/>
      <c r="AH344" s="45"/>
      <c r="AI344" s="45"/>
      <c r="AJ344" s="45"/>
      <c r="AK344" s="45"/>
    </row>
    <row r="345" spans="1:37" ht="15">
      <c r="A345" s="45"/>
      <c r="B345" s="45"/>
      <c r="C345" s="45"/>
      <c r="D345" s="45"/>
      <c r="E345" s="45"/>
      <c r="F345" s="45"/>
      <c r="G345" s="45"/>
      <c r="H345" s="45"/>
      <c r="I345" s="45"/>
      <c r="J345" s="45"/>
      <c r="K345" s="45"/>
      <c r="L345" s="45"/>
      <c r="M345" s="45"/>
      <c r="N345" s="45"/>
      <c r="O345" s="45"/>
      <c r="P345" s="45"/>
      <c r="Q345" s="45"/>
      <c r="R345" s="45"/>
      <c r="S345" s="45"/>
      <c r="T345" s="45"/>
      <c r="U345" s="45"/>
      <c r="V345" s="45"/>
      <c r="W345" s="45"/>
      <c r="X345" s="45"/>
      <c r="Y345" s="45"/>
      <c r="Z345" s="45"/>
      <c r="AA345" s="45"/>
      <c r="AB345" s="45"/>
      <c r="AC345" s="45"/>
      <c r="AD345" s="45"/>
      <c r="AE345" s="45"/>
      <c r="AF345" s="45"/>
      <c r="AG345" s="45"/>
      <c r="AH345" s="45"/>
      <c r="AI345" s="45"/>
      <c r="AJ345" s="45"/>
      <c r="AK345" s="45"/>
    </row>
    <row r="346" spans="1:37" ht="15">
      <c r="A346" s="45"/>
      <c r="B346" s="45"/>
      <c r="C346" s="45"/>
      <c r="D346" s="45"/>
      <c r="E346" s="45"/>
      <c r="F346" s="45"/>
      <c r="G346" s="45"/>
      <c r="H346" s="45"/>
      <c r="I346" s="45"/>
      <c r="J346" s="45"/>
      <c r="K346" s="45"/>
      <c r="L346" s="45"/>
      <c r="M346" s="45"/>
      <c r="N346" s="45"/>
      <c r="O346" s="45"/>
      <c r="P346" s="45"/>
      <c r="Q346" s="45"/>
      <c r="R346" s="45"/>
      <c r="S346" s="45"/>
      <c r="T346" s="45"/>
      <c r="U346" s="45"/>
      <c r="V346" s="45"/>
      <c r="W346" s="45"/>
      <c r="X346" s="45"/>
      <c r="Y346" s="45"/>
      <c r="Z346" s="45"/>
      <c r="AA346" s="45"/>
      <c r="AB346" s="45"/>
      <c r="AC346" s="45"/>
      <c r="AD346" s="45"/>
      <c r="AE346" s="45"/>
      <c r="AF346" s="45"/>
      <c r="AG346" s="45"/>
      <c r="AH346" s="45"/>
      <c r="AI346" s="45"/>
      <c r="AJ346" s="45"/>
      <c r="AK346" s="45"/>
    </row>
    <row r="347" spans="1:37" ht="15">
      <c r="A347" s="45"/>
      <c r="B347" s="45"/>
      <c r="C347" s="45"/>
      <c r="D347" s="45"/>
      <c r="E347" s="45"/>
      <c r="F347" s="45"/>
      <c r="G347" s="45"/>
      <c r="H347" s="45"/>
      <c r="I347" s="45"/>
      <c r="J347" s="45"/>
      <c r="K347" s="45"/>
      <c r="L347" s="45"/>
      <c r="M347" s="45"/>
      <c r="N347" s="45"/>
      <c r="O347" s="45"/>
      <c r="P347" s="45"/>
      <c r="Q347" s="45"/>
      <c r="R347" s="45"/>
      <c r="S347" s="45"/>
      <c r="T347" s="45"/>
      <c r="U347" s="45"/>
      <c r="V347" s="45"/>
      <c r="W347" s="45"/>
      <c r="X347" s="45"/>
      <c r="Y347" s="45"/>
      <c r="Z347" s="45"/>
      <c r="AA347" s="45"/>
      <c r="AB347" s="45"/>
      <c r="AC347" s="45"/>
      <c r="AD347" s="45"/>
      <c r="AE347" s="45"/>
      <c r="AF347" s="45"/>
      <c r="AG347" s="45"/>
      <c r="AH347" s="45"/>
      <c r="AI347" s="45"/>
      <c r="AJ347" s="45"/>
      <c r="AK347" s="45"/>
    </row>
    <row r="348" spans="1:37" ht="15">
      <c r="A348" s="45"/>
      <c r="B348" s="45"/>
      <c r="C348" s="45"/>
      <c r="D348" s="45"/>
      <c r="E348" s="45"/>
      <c r="F348" s="45"/>
      <c r="G348" s="45"/>
      <c r="H348" s="45"/>
      <c r="I348" s="45"/>
      <c r="J348" s="45"/>
      <c r="K348" s="45"/>
      <c r="L348" s="45"/>
      <c r="M348" s="45"/>
      <c r="N348" s="45"/>
      <c r="O348" s="45"/>
      <c r="P348" s="45"/>
      <c r="Q348" s="45"/>
      <c r="R348" s="45"/>
      <c r="S348" s="45"/>
      <c r="T348" s="45"/>
      <c r="U348" s="45"/>
      <c r="V348" s="45"/>
      <c r="W348" s="45"/>
      <c r="X348" s="45"/>
      <c r="Y348" s="45"/>
      <c r="Z348" s="45"/>
      <c r="AA348" s="45"/>
      <c r="AB348" s="45"/>
      <c r="AC348" s="45"/>
      <c r="AD348" s="45"/>
      <c r="AE348" s="45"/>
      <c r="AF348" s="45"/>
      <c r="AG348" s="45"/>
      <c r="AH348" s="45"/>
      <c r="AI348" s="45"/>
      <c r="AJ348" s="45"/>
      <c r="AK348" s="45"/>
    </row>
    <row r="349" spans="1:37" ht="15">
      <c r="A349" s="45"/>
      <c r="B349" s="45"/>
      <c r="C349" s="45"/>
      <c r="D349" s="45"/>
      <c r="E349" s="45"/>
      <c r="F349" s="45"/>
      <c r="G349" s="45"/>
      <c r="H349" s="45"/>
      <c r="I349" s="45"/>
      <c r="J349" s="45"/>
      <c r="K349" s="45"/>
      <c r="L349" s="45"/>
      <c r="M349" s="45"/>
      <c r="N349" s="45"/>
      <c r="O349" s="45"/>
      <c r="P349" s="45"/>
      <c r="Q349" s="45"/>
      <c r="R349" s="45"/>
      <c r="S349" s="45"/>
      <c r="T349" s="45"/>
      <c r="U349" s="45"/>
      <c r="V349" s="45"/>
      <c r="W349" s="45"/>
      <c r="X349" s="45"/>
      <c r="Y349" s="45"/>
      <c r="Z349" s="45"/>
      <c r="AA349" s="45"/>
      <c r="AB349" s="45"/>
      <c r="AC349" s="45"/>
      <c r="AD349" s="45"/>
      <c r="AE349" s="45"/>
      <c r="AF349" s="45"/>
      <c r="AG349" s="45"/>
      <c r="AH349" s="45"/>
      <c r="AI349" s="45"/>
      <c r="AJ349" s="45"/>
      <c r="AK349" s="45"/>
    </row>
    <row r="350" spans="1:37" ht="15">
      <c r="A350" s="45"/>
      <c r="B350" s="45"/>
      <c r="C350" s="45"/>
      <c r="D350" s="45"/>
      <c r="E350" s="45"/>
      <c r="F350" s="45"/>
      <c r="G350" s="45"/>
      <c r="H350" s="45"/>
      <c r="I350" s="45"/>
      <c r="J350" s="45"/>
      <c r="K350" s="45"/>
      <c r="L350" s="45"/>
      <c r="M350" s="45"/>
      <c r="N350" s="45"/>
      <c r="O350" s="45"/>
      <c r="P350" s="45"/>
      <c r="Q350" s="45"/>
      <c r="R350" s="45"/>
      <c r="S350" s="45"/>
      <c r="T350" s="45"/>
      <c r="U350" s="45"/>
      <c r="V350" s="45"/>
      <c r="W350" s="45"/>
      <c r="X350" s="45"/>
      <c r="Y350" s="45"/>
      <c r="Z350" s="45"/>
      <c r="AA350" s="45"/>
      <c r="AB350" s="45"/>
      <c r="AC350" s="45"/>
      <c r="AD350" s="45"/>
      <c r="AE350" s="45"/>
      <c r="AF350" s="45"/>
      <c r="AG350" s="45"/>
      <c r="AH350" s="45"/>
      <c r="AI350" s="45"/>
      <c r="AJ350" s="45"/>
      <c r="AK350" s="45"/>
    </row>
    <row r="351" spans="1:37" ht="15">
      <c r="A351" s="45"/>
      <c r="B351" s="45"/>
      <c r="C351" s="45"/>
      <c r="D351" s="45"/>
      <c r="E351" s="45"/>
      <c r="F351" s="45"/>
      <c r="G351" s="45"/>
      <c r="H351" s="45"/>
      <c r="I351" s="45"/>
      <c r="J351" s="45"/>
      <c r="K351" s="45"/>
      <c r="L351" s="45"/>
      <c r="M351" s="45"/>
      <c r="N351" s="45"/>
      <c r="O351" s="45"/>
      <c r="P351" s="45"/>
      <c r="Q351" s="45"/>
      <c r="R351" s="45"/>
      <c r="S351" s="45"/>
      <c r="T351" s="45"/>
      <c r="U351" s="45"/>
      <c r="V351" s="45"/>
      <c r="W351" s="45"/>
      <c r="X351" s="45"/>
      <c r="Y351" s="45"/>
      <c r="Z351" s="45"/>
      <c r="AA351" s="45"/>
      <c r="AB351" s="45"/>
      <c r="AC351" s="45"/>
      <c r="AD351" s="45"/>
      <c r="AE351" s="45"/>
      <c r="AF351" s="45"/>
      <c r="AG351" s="45"/>
      <c r="AH351" s="45"/>
      <c r="AI351" s="45"/>
      <c r="AJ351" s="45"/>
      <c r="AK351" s="45"/>
    </row>
    <row r="352" spans="1:37" ht="15">
      <c r="A352" s="45"/>
      <c r="B352" s="45"/>
      <c r="C352" s="45"/>
      <c r="D352" s="45"/>
      <c r="E352" s="45"/>
      <c r="F352" s="45"/>
      <c r="G352" s="45"/>
      <c r="H352" s="45"/>
      <c r="I352" s="45"/>
      <c r="J352" s="45"/>
      <c r="K352" s="45"/>
      <c r="L352" s="45"/>
      <c r="M352" s="45"/>
      <c r="N352" s="45"/>
      <c r="O352" s="45"/>
      <c r="P352" s="45"/>
      <c r="Q352" s="45"/>
      <c r="R352" s="45"/>
      <c r="S352" s="45"/>
      <c r="T352" s="45"/>
      <c r="U352" s="45"/>
      <c r="V352" s="45"/>
      <c r="W352" s="45"/>
      <c r="X352" s="45"/>
      <c r="Y352" s="45"/>
      <c r="Z352" s="45"/>
      <c r="AA352" s="45"/>
      <c r="AB352" s="45"/>
      <c r="AC352" s="45"/>
      <c r="AD352" s="45"/>
      <c r="AE352" s="45"/>
      <c r="AF352" s="45"/>
      <c r="AG352" s="45"/>
      <c r="AH352" s="45"/>
      <c r="AI352" s="45"/>
      <c r="AJ352" s="45"/>
      <c r="AK352" s="45"/>
    </row>
    <row r="353" spans="1:37" ht="15">
      <c r="A353" s="45"/>
      <c r="B353" s="45"/>
      <c r="C353" s="45"/>
      <c r="D353" s="45"/>
      <c r="E353" s="45"/>
      <c r="F353" s="45"/>
      <c r="G353" s="45"/>
      <c r="H353" s="45"/>
      <c r="I353" s="45"/>
      <c r="J353" s="45"/>
      <c r="K353" s="45"/>
      <c r="L353" s="45"/>
      <c r="M353" s="45"/>
      <c r="N353" s="45"/>
      <c r="O353" s="45"/>
      <c r="P353" s="45"/>
      <c r="Q353" s="45"/>
      <c r="R353" s="45"/>
      <c r="S353" s="45"/>
      <c r="T353" s="45"/>
      <c r="U353" s="45"/>
      <c r="V353" s="45"/>
      <c r="W353" s="45"/>
      <c r="X353" s="45"/>
      <c r="Y353" s="45"/>
      <c r="Z353" s="45"/>
      <c r="AA353" s="45"/>
      <c r="AB353" s="45"/>
      <c r="AC353" s="45"/>
      <c r="AD353" s="45"/>
      <c r="AE353" s="45"/>
      <c r="AF353" s="45"/>
      <c r="AG353" s="45"/>
      <c r="AH353" s="45"/>
      <c r="AI353" s="45"/>
      <c r="AJ353" s="45"/>
      <c r="AK353" s="45"/>
    </row>
    <row r="354" spans="1:37" ht="15">
      <c r="A354" s="45"/>
      <c r="B354" s="45"/>
      <c r="C354" s="45"/>
      <c r="D354" s="45"/>
      <c r="E354" s="45"/>
      <c r="F354" s="45"/>
      <c r="G354" s="45"/>
      <c r="H354" s="45"/>
      <c r="I354" s="45"/>
      <c r="J354" s="45"/>
      <c r="K354" s="45"/>
      <c r="L354" s="45"/>
      <c r="M354" s="45"/>
      <c r="N354" s="45"/>
      <c r="O354" s="45"/>
      <c r="P354" s="45"/>
      <c r="Q354" s="45"/>
      <c r="R354" s="45"/>
      <c r="S354" s="45"/>
      <c r="T354" s="45"/>
      <c r="U354" s="45"/>
      <c r="V354" s="45"/>
      <c r="W354" s="45"/>
      <c r="X354" s="45"/>
      <c r="Y354" s="45"/>
      <c r="Z354" s="45"/>
      <c r="AA354" s="45"/>
      <c r="AB354" s="45"/>
      <c r="AC354" s="45"/>
      <c r="AD354" s="45"/>
      <c r="AE354" s="45"/>
      <c r="AF354" s="45"/>
      <c r="AG354" s="45"/>
      <c r="AH354" s="45"/>
      <c r="AI354" s="45"/>
      <c r="AJ354" s="45"/>
      <c r="AK354" s="45"/>
    </row>
    <row r="355" spans="1:37" ht="15">
      <c r="A355" s="45"/>
      <c r="B355" s="45"/>
      <c r="C355" s="45"/>
      <c r="D355" s="45"/>
      <c r="E355" s="45"/>
      <c r="F355" s="45"/>
      <c r="G355" s="45"/>
      <c r="H355" s="45"/>
      <c r="I355" s="45"/>
      <c r="J355" s="45"/>
      <c r="K355" s="45"/>
      <c r="L355" s="45"/>
      <c r="M355" s="45"/>
      <c r="N355" s="45"/>
      <c r="O355" s="45"/>
      <c r="P355" s="45"/>
      <c r="Q355" s="45"/>
      <c r="R355" s="45"/>
      <c r="S355" s="45"/>
      <c r="T355" s="45"/>
      <c r="U355" s="45"/>
      <c r="V355" s="45"/>
      <c r="W355" s="45"/>
      <c r="X355" s="45"/>
      <c r="Y355" s="45"/>
      <c r="Z355" s="45"/>
      <c r="AA355" s="45"/>
      <c r="AB355" s="45"/>
      <c r="AC355" s="45"/>
      <c r="AD355" s="45"/>
      <c r="AE355" s="45"/>
      <c r="AF355" s="45"/>
      <c r="AG355" s="45"/>
      <c r="AH355" s="45"/>
      <c r="AI355" s="45"/>
      <c r="AJ355" s="45"/>
      <c r="AK355" s="45"/>
    </row>
    <row r="356" spans="1:37" ht="15">
      <c r="A356" s="45"/>
      <c r="B356" s="45"/>
      <c r="C356" s="45"/>
      <c r="D356" s="45"/>
      <c r="E356" s="45"/>
      <c r="F356" s="45"/>
      <c r="G356" s="45"/>
      <c r="H356" s="45"/>
      <c r="I356" s="45"/>
      <c r="J356" s="45"/>
      <c r="K356" s="45"/>
      <c r="L356" s="45"/>
      <c r="M356" s="45"/>
      <c r="N356" s="45"/>
      <c r="O356" s="45"/>
      <c r="P356" s="45"/>
      <c r="Q356" s="45"/>
      <c r="R356" s="45"/>
      <c r="S356" s="45"/>
      <c r="T356" s="45"/>
      <c r="U356" s="45"/>
      <c r="V356" s="45"/>
      <c r="W356" s="45"/>
      <c r="X356" s="45"/>
      <c r="Y356" s="45"/>
      <c r="Z356" s="45"/>
      <c r="AA356" s="45"/>
      <c r="AB356" s="45"/>
      <c r="AC356" s="45"/>
      <c r="AD356" s="45"/>
      <c r="AE356" s="45"/>
      <c r="AF356" s="45"/>
      <c r="AG356" s="45"/>
      <c r="AH356" s="45"/>
      <c r="AI356" s="45"/>
      <c r="AJ356" s="45"/>
      <c r="AK356" s="45"/>
    </row>
    <row r="357" spans="1:37" ht="15">
      <c r="A357" s="45"/>
      <c r="B357" s="45"/>
      <c r="C357" s="45"/>
      <c r="D357" s="45"/>
      <c r="E357" s="45"/>
      <c r="F357" s="45"/>
      <c r="G357" s="45"/>
      <c r="H357" s="45"/>
      <c r="I357" s="45"/>
      <c r="J357" s="45"/>
      <c r="K357" s="45"/>
      <c r="L357" s="45"/>
      <c r="M357" s="45"/>
      <c r="N357" s="45"/>
      <c r="O357" s="45"/>
      <c r="P357" s="45"/>
      <c r="Q357" s="45"/>
      <c r="R357" s="45"/>
      <c r="S357" s="45"/>
      <c r="T357" s="45"/>
      <c r="U357" s="45"/>
      <c r="V357" s="45"/>
      <c r="W357" s="45"/>
      <c r="X357" s="45"/>
      <c r="Y357" s="45"/>
      <c r="Z357" s="45"/>
      <c r="AA357" s="45"/>
      <c r="AB357" s="45"/>
      <c r="AC357" s="45"/>
      <c r="AD357" s="45"/>
      <c r="AE357" s="45"/>
      <c r="AF357" s="45"/>
      <c r="AG357" s="45"/>
      <c r="AH357" s="45"/>
      <c r="AI357" s="45"/>
      <c r="AJ357" s="45"/>
      <c r="AK357" s="45"/>
    </row>
    <row r="358" spans="1:37" ht="15">
      <c r="A358" s="45"/>
      <c r="B358" s="45"/>
      <c r="C358" s="45"/>
      <c r="D358" s="45"/>
      <c r="E358" s="45"/>
      <c r="F358" s="45"/>
      <c r="G358" s="45"/>
      <c r="H358" s="45"/>
      <c r="I358" s="45"/>
      <c r="J358" s="45"/>
      <c r="K358" s="45"/>
      <c r="L358" s="45"/>
      <c r="M358" s="45"/>
      <c r="N358" s="45"/>
      <c r="O358" s="45"/>
      <c r="P358" s="45"/>
      <c r="Q358" s="45"/>
      <c r="R358" s="45"/>
      <c r="S358" s="45"/>
      <c r="T358" s="45"/>
      <c r="U358" s="45"/>
      <c r="V358" s="45"/>
      <c r="W358" s="45"/>
      <c r="X358" s="45"/>
      <c r="Y358" s="45"/>
      <c r="Z358" s="45"/>
      <c r="AA358" s="45"/>
      <c r="AB358" s="45"/>
      <c r="AC358" s="45"/>
      <c r="AD358" s="45"/>
      <c r="AE358" s="45"/>
      <c r="AF358" s="45"/>
      <c r="AG358" s="45"/>
      <c r="AH358" s="45"/>
      <c r="AI358" s="45"/>
      <c r="AJ358" s="45"/>
      <c r="AK358" s="45"/>
    </row>
    <row r="359" spans="1:37" ht="15">
      <c r="A359" s="45"/>
      <c r="B359" s="45"/>
      <c r="C359" s="45"/>
      <c r="D359" s="45"/>
      <c r="E359" s="45"/>
      <c r="F359" s="45"/>
      <c r="G359" s="45"/>
      <c r="H359" s="45"/>
      <c r="I359" s="45"/>
      <c r="J359" s="45"/>
      <c r="K359" s="45"/>
      <c r="L359" s="45"/>
      <c r="M359" s="45"/>
      <c r="N359" s="45"/>
      <c r="O359" s="45"/>
      <c r="P359" s="45"/>
      <c r="Q359" s="45"/>
      <c r="R359" s="45"/>
      <c r="S359" s="45"/>
      <c r="T359" s="45"/>
      <c r="U359" s="45"/>
      <c r="V359" s="45"/>
      <c r="W359" s="45"/>
      <c r="X359" s="45"/>
      <c r="Y359" s="45"/>
      <c r="Z359" s="45"/>
      <c r="AA359" s="45"/>
      <c r="AB359" s="45"/>
      <c r="AC359" s="45"/>
      <c r="AD359" s="45"/>
      <c r="AE359" s="45"/>
      <c r="AF359" s="45"/>
      <c r="AG359" s="45"/>
      <c r="AH359" s="45"/>
      <c r="AI359" s="45"/>
      <c r="AJ359" s="45"/>
      <c r="AK359" s="45"/>
    </row>
    <row r="360" spans="1:37" ht="15">
      <c r="A360" s="45"/>
      <c r="B360" s="45"/>
      <c r="C360" s="45"/>
      <c r="D360" s="45"/>
      <c r="E360" s="45"/>
      <c r="F360" s="45"/>
      <c r="G360" s="45"/>
      <c r="H360" s="45"/>
      <c r="I360" s="45"/>
      <c r="J360" s="45"/>
      <c r="K360" s="45"/>
      <c r="L360" s="45"/>
      <c r="M360" s="45"/>
      <c r="N360" s="45"/>
      <c r="O360" s="45"/>
      <c r="P360" s="45"/>
      <c r="Q360" s="45"/>
      <c r="R360" s="45"/>
      <c r="S360" s="45"/>
      <c r="T360" s="45"/>
      <c r="U360" s="45"/>
      <c r="V360" s="45"/>
      <c r="W360" s="45"/>
      <c r="X360" s="45"/>
      <c r="Y360" s="45"/>
      <c r="Z360" s="45"/>
      <c r="AA360" s="45"/>
      <c r="AB360" s="45"/>
      <c r="AC360" s="45"/>
      <c r="AD360" s="45"/>
      <c r="AE360" s="45"/>
      <c r="AF360" s="45"/>
      <c r="AG360" s="45"/>
      <c r="AH360" s="45"/>
      <c r="AI360" s="45"/>
      <c r="AJ360" s="45"/>
      <c r="AK360" s="45"/>
    </row>
    <row r="361" spans="1:37" ht="15">
      <c r="A361" s="45"/>
      <c r="B361" s="45"/>
      <c r="C361" s="45"/>
      <c r="D361" s="45"/>
      <c r="E361" s="45"/>
      <c r="F361" s="45"/>
      <c r="G361" s="45"/>
      <c r="H361" s="45"/>
      <c r="I361" s="45"/>
      <c r="J361" s="45"/>
      <c r="K361" s="45"/>
      <c r="L361" s="45"/>
      <c r="M361" s="45"/>
      <c r="N361" s="45"/>
      <c r="O361" s="45"/>
      <c r="P361" s="45"/>
      <c r="Q361" s="45"/>
      <c r="R361" s="45"/>
      <c r="S361" s="45"/>
      <c r="T361" s="45"/>
      <c r="U361" s="45"/>
      <c r="V361" s="45"/>
      <c r="W361" s="45"/>
      <c r="X361" s="45"/>
      <c r="Y361" s="45"/>
      <c r="Z361" s="45"/>
      <c r="AA361" s="45"/>
      <c r="AB361" s="45"/>
      <c r="AC361" s="45"/>
      <c r="AD361" s="45"/>
      <c r="AE361" s="45"/>
      <c r="AF361" s="45"/>
      <c r="AG361" s="45"/>
      <c r="AH361" s="45"/>
      <c r="AI361" s="45"/>
      <c r="AJ361" s="45"/>
      <c r="AK361" s="45"/>
    </row>
    <row r="362" spans="1:37" ht="15">
      <c r="A362" s="45"/>
      <c r="B362" s="45"/>
      <c r="C362" s="45"/>
      <c r="D362" s="45"/>
      <c r="E362" s="45"/>
      <c r="F362" s="45"/>
      <c r="G362" s="45"/>
      <c r="H362" s="45"/>
      <c r="I362" s="45"/>
      <c r="J362" s="45"/>
      <c r="K362" s="45"/>
      <c r="L362" s="45"/>
      <c r="M362" s="45"/>
      <c r="N362" s="45"/>
      <c r="O362" s="45"/>
      <c r="P362" s="45"/>
      <c r="Q362" s="45"/>
      <c r="R362" s="45"/>
      <c r="S362" s="45"/>
      <c r="T362" s="45"/>
      <c r="U362" s="45"/>
      <c r="V362" s="45"/>
      <c r="W362" s="45"/>
      <c r="X362" s="45"/>
      <c r="Y362" s="45"/>
      <c r="Z362" s="45"/>
      <c r="AA362" s="45"/>
      <c r="AB362" s="45"/>
      <c r="AC362" s="45"/>
      <c r="AD362" s="45"/>
      <c r="AE362" s="45"/>
      <c r="AF362" s="45"/>
      <c r="AG362" s="45"/>
      <c r="AH362" s="45"/>
      <c r="AI362" s="45"/>
      <c r="AJ362" s="45"/>
      <c r="AK362" s="45"/>
    </row>
    <row r="363" spans="1:37" ht="15">
      <c r="A363" s="45"/>
      <c r="B363" s="45"/>
      <c r="C363" s="45"/>
      <c r="D363" s="45"/>
      <c r="E363" s="45"/>
      <c r="F363" s="45"/>
      <c r="G363" s="45"/>
      <c r="H363" s="45"/>
      <c r="I363" s="45"/>
      <c r="J363" s="45"/>
      <c r="K363" s="45"/>
      <c r="L363" s="45"/>
      <c r="M363" s="45"/>
      <c r="N363" s="45"/>
      <c r="O363" s="45"/>
      <c r="P363" s="45"/>
      <c r="Q363" s="45"/>
      <c r="R363" s="45"/>
      <c r="S363" s="45"/>
      <c r="T363" s="45"/>
      <c r="U363" s="45"/>
      <c r="V363" s="45"/>
      <c r="W363" s="45"/>
      <c r="X363" s="45"/>
      <c r="Y363" s="45"/>
      <c r="Z363" s="45"/>
      <c r="AA363" s="45"/>
      <c r="AB363" s="45"/>
      <c r="AC363" s="45"/>
      <c r="AD363" s="45"/>
      <c r="AE363" s="45"/>
      <c r="AF363" s="45"/>
      <c r="AG363" s="45"/>
      <c r="AH363" s="45"/>
      <c r="AI363" s="45"/>
      <c r="AJ363" s="45"/>
      <c r="AK363" s="45"/>
    </row>
    <row r="364" spans="1:37" ht="15">
      <c r="A364" s="45"/>
      <c r="B364" s="45"/>
      <c r="C364" s="45"/>
      <c r="D364" s="45"/>
      <c r="E364" s="45"/>
      <c r="F364" s="45"/>
      <c r="G364" s="45"/>
      <c r="H364" s="45"/>
      <c r="I364" s="45"/>
      <c r="J364" s="45"/>
      <c r="K364" s="45"/>
      <c r="L364" s="45"/>
      <c r="M364" s="45"/>
      <c r="N364" s="45"/>
      <c r="O364" s="45"/>
      <c r="P364" s="45"/>
      <c r="Q364" s="45"/>
      <c r="R364" s="45"/>
      <c r="S364" s="45"/>
      <c r="T364" s="45"/>
      <c r="U364" s="45"/>
      <c r="V364" s="45"/>
      <c r="W364" s="45"/>
      <c r="X364" s="45"/>
      <c r="Y364" s="45"/>
      <c r="Z364" s="45"/>
      <c r="AA364" s="45"/>
      <c r="AB364" s="45"/>
      <c r="AC364" s="45"/>
      <c r="AD364" s="45"/>
      <c r="AE364" s="45"/>
      <c r="AF364" s="45"/>
      <c r="AG364" s="45"/>
      <c r="AH364" s="45"/>
      <c r="AI364" s="45"/>
      <c r="AJ364" s="45"/>
      <c r="AK364" s="45"/>
    </row>
    <row r="365" spans="1:37" ht="15">
      <c r="A365" s="45"/>
      <c r="B365" s="45"/>
      <c r="C365" s="45"/>
      <c r="D365" s="45"/>
      <c r="E365" s="45"/>
      <c r="F365" s="45"/>
      <c r="G365" s="45"/>
      <c r="H365" s="45"/>
      <c r="I365" s="45"/>
      <c r="J365" s="45"/>
      <c r="K365" s="45"/>
      <c r="L365" s="45"/>
      <c r="M365" s="45"/>
      <c r="N365" s="45"/>
      <c r="O365" s="45"/>
      <c r="P365" s="45"/>
      <c r="Q365" s="45"/>
      <c r="R365" s="45"/>
      <c r="S365" s="45"/>
      <c r="T365" s="45"/>
      <c r="U365" s="45"/>
      <c r="V365" s="45"/>
      <c r="W365" s="45"/>
      <c r="X365" s="45"/>
      <c r="Y365" s="45"/>
      <c r="Z365" s="45"/>
      <c r="AA365" s="45"/>
      <c r="AB365" s="45"/>
      <c r="AC365" s="45"/>
      <c r="AD365" s="45"/>
      <c r="AE365" s="45"/>
      <c r="AF365" s="45"/>
      <c r="AG365" s="45"/>
      <c r="AH365" s="45"/>
      <c r="AI365" s="45"/>
      <c r="AJ365" s="45"/>
      <c r="AK365" s="45"/>
    </row>
    <row r="366" spans="1:37" ht="15">
      <c r="A366" s="45"/>
      <c r="B366" s="45"/>
      <c r="C366" s="45"/>
      <c r="D366" s="45"/>
      <c r="E366" s="45"/>
      <c r="F366" s="45"/>
      <c r="G366" s="45"/>
      <c r="H366" s="45"/>
      <c r="I366" s="45"/>
      <c r="J366" s="45"/>
      <c r="K366" s="45"/>
      <c r="L366" s="45"/>
      <c r="M366" s="45"/>
      <c r="N366" s="45"/>
      <c r="O366" s="45"/>
      <c r="P366" s="45"/>
      <c r="Q366" s="45"/>
      <c r="R366" s="45"/>
      <c r="S366" s="45"/>
      <c r="T366" s="45"/>
      <c r="U366" s="45"/>
      <c r="V366" s="45"/>
      <c r="W366" s="45"/>
      <c r="X366" s="45"/>
      <c r="Y366" s="45"/>
      <c r="Z366" s="45"/>
      <c r="AA366" s="45"/>
      <c r="AB366" s="45"/>
      <c r="AC366" s="45"/>
      <c r="AD366" s="45"/>
      <c r="AE366" s="45"/>
      <c r="AF366" s="45"/>
      <c r="AG366" s="45"/>
      <c r="AH366" s="45"/>
      <c r="AI366" s="45"/>
      <c r="AJ366" s="45"/>
      <c r="AK366" s="45"/>
    </row>
    <row r="367" spans="1:37" ht="15">
      <c r="A367" s="45"/>
      <c r="B367" s="45"/>
      <c r="C367" s="45"/>
      <c r="D367" s="45"/>
      <c r="E367" s="45"/>
      <c r="F367" s="45"/>
      <c r="G367" s="45"/>
      <c r="H367" s="45"/>
      <c r="I367" s="45"/>
      <c r="J367" s="45"/>
      <c r="K367" s="45"/>
      <c r="L367" s="45"/>
      <c r="M367" s="45"/>
      <c r="N367" s="45"/>
      <c r="O367" s="45"/>
      <c r="P367" s="45"/>
      <c r="Q367" s="45"/>
      <c r="R367" s="45"/>
      <c r="S367" s="45"/>
      <c r="T367" s="45"/>
      <c r="U367" s="45"/>
      <c r="V367" s="45"/>
      <c r="W367" s="45"/>
      <c r="X367" s="45"/>
      <c r="Y367" s="45"/>
      <c r="Z367" s="45"/>
      <c r="AA367" s="45"/>
      <c r="AB367" s="45"/>
      <c r="AC367" s="45"/>
      <c r="AD367" s="45"/>
      <c r="AE367" s="45"/>
      <c r="AF367" s="45"/>
      <c r="AG367" s="45"/>
      <c r="AH367" s="45"/>
      <c r="AI367" s="45"/>
      <c r="AJ367" s="45"/>
      <c r="AK367" s="45"/>
    </row>
    <row r="368" spans="1:37" ht="15">
      <c r="A368" s="45"/>
      <c r="B368" s="45"/>
      <c r="C368" s="45"/>
      <c r="D368" s="45"/>
      <c r="E368" s="45"/>
      <c r="F368" s="45"/>
      <c r="G368" s="45"/>
      <c r="H368" s="45"/>
      <c r="I368" s="45"/>
      <c r="J368" s="45"/>
      <c r="K368" s="45"/>
      <c r="L368" s="45"/>
      <c r="M368" s="45"/>
      <c r="N368" s="45"/>
      <c r="O368" s="45"/>
      <c r="P368" s="45"/>
      <c r="Q368" s="45"/>
      <c r="R368" s="45"/>
      <c r="S368" s="45"/>
      <c r="T368" s="45"/>
      <c r="U368" s="45"/>
      <c r="V368" s="45"/>
      <c r="W368" s="45"/>
      <c r="X368" s="45"/>
      <c r="Y368" s="45"/>
      <c r="Z368" s="45"/>
      <c r="AA368" s="45"/>
      <c r="AB368" s="45"/>
      <c r="AC368" s="45"/>
      <c r="AD368" s="45"/>
      <c r="AE368" s="45"/>
      <c r="AF368" s="45"/>
      <c r="AG368" s="45"/>
      <c r="AH368" s="45"/>
      <c r="AI368" s="45"/>
      <c r="AJ368" s="45"/>
      <c r="AK368" s="45"/>
    </row>
    <row r="369" spans="1:37" ht="15">
      <c r="A369" s="45"/>
      <c r="B369" s="45"/>
      <c r="C369" s="45"/>
      <c r="D369" s="45"/>
      <c r="E369" s="45"/>
      <c r="F369" s="45"/>
      <c r="G369" s="45"/>
      <c r="H369" s="45"/>
      <c r="I369" s="45"/>
      <c r="J369" s="45"/>
      <c r="K369" s="45"/>
      <c r="L369" s="45"/>
      <c r="M369" s="45"/>
      <c r="N369" s="45"/>
      <c r="O369" s="45"/>
      <c r="P369" s="45"/>
      <c r="Q369" s="45"/>
      <c r="R369" s="45"/>
      <c r="S369" s="45"/>
      <c r="T369" s="45"/>
      <c r="U369" s="45"/>
      <c r="V369" s="45"/>
      <c r="W369" s="45"/>
      <c r="X369" s="45"/>
      <c r="Y369" s="45"/>
      <c r="Z369" s="45"/>
      <c r="AA369" s="45"/>
      <c r="AB369" s="45"/>
      <c r="AC369" s="45"/>
      <c r="AD369" s="45"/>
      <c r="AE369" s="45"/>
      <c r="AF369" s="45"/>
      <c r="AG369" s="45"/>
      <c r="AH369" s="45"/>
      <c r="AI369" s="45"/>
      <c r="AJ369" s="45"/>
      <c r="AK369" s="45"/>
    </row>
    <row r="370" spans="1:37" ht="15">
      <c r="A370" s="45"/>
      <c r="B370" s="45"/>
      <c r="C370" s="45"/>
      <c r="D370" s="45"/>
      <c r="E370" s="45"/>
      <c r="F370" s="45"/>
      <c r="G370" s="45"/>
      <c r="H370" s="45"/>
      <c r="I370" s="45"/>
      <c r="J370" s="45"/>
      <c r="K370" s="45"/>
      <c r="L370" s="45"/>
      <c r="M370" s="45"/>
      <c r="N370" s="45"/>
      <c r="O370" s="45"/>
      <c r="P370" s="45"/>
      <c r="Q370" s="45"/>
      <c r="R370" s="45"/>
      <c r="S370" s="45"/>
      <c r="T370" s="45"/>
      <c r="U370" s="45"/>
      <c r="V370" s="45"/>
      <c r="W370" s="45"/>
      <c r="X370" s="45"/>
      <c r="Y370" s="45"/>
      <c r="Z370" s="45"/>
      <c r="AA370" s="45"/>
      <c r="AB370" s="45"/>
      <c r="AC370" s="45"/>
      <c r="AD370" s="45"/>
      <c r="AE370" s="45"/>
      <c r="AF370" s="45"/>
      <c r="AG370" s="45"/>
      <c r="AH370" s="45"/>
      <c r="AI370" s="45"/>
      <c r="AJ370" s="45"/>
      <c r="AK370" s="45"/>
    </row>
    <row r="371" spans="1:37" ht="15">
      <c r="A371" s="45"/>
      <c r="B371" s="45"/>
      <c r="C371" s="45"/>
      <c r="D371" s="45"/>
      <c r="E371" s="45"/>
      <c r="F371" s="45"/>
      <c r="G371" s="45"/>
      <c r="H371" s="45"/>
      <c r="I371" s="45"/>
      <c r="J371" s="45"/>
      <c r="K371" s="45"/>
      <c r="L371" s="45"/>
      <c r="M371" s="45"/>
      <c r="N371" s="45"/>
      <c r="O371" s="45"/>
      <c r="P371" s="45"/>
      <c r="Q371" s="45"/>
      <c r="R371" s="45"/>
      <c r="S371" s="45"/>
      <c r="T371" s="45"/>
      <c r="U371" s="45"/>
      <c r="V371" s="45"/>
      <c r="W371" s="45"/>
      <c r="X371" s="45"/>
      <c r="Y371" s="45"/>
      <c r="Z371" s="45"/>
      <c r="AA371" s="45"/>
      <c r="AB371" s="45"/>
      <c r="AC371" s="45"/>
      <c r="AD371" s="45"/>
      <c r="AE371" s="45"/>
      <c r="AF371" s="45"/>
      <c r="AG371" s="45"/>
      <c r="AH371" s="45"/>
      <c r="AI371" s="45"/>
      <c r="AJ371" s="45"/>
      <c r="AK371" s="45"/>
    </row>
    <row r="372" spans="1:37" ht="15">
      <c r="A372" s="45"/>
      <c r="B372" s="45"/>
      <c r="C372" s="45"/>
      <c r="D372" s="45"/>
      <c r="E372" s="45"/>
      <c r="F372" s="45"/>
      <c r="G372" s="45"/>
      <c r="H372" s="45"/>
      <c r="I372" s="45"/>
      <c r="J372" s="45"/>
      <c r="K372" s="45"/>
      <c r="L372" s="45"/>
      <c r="M372" s="45"/>
      <c r="N372" s="45"/>
      <c r="O372" s="45"/>
      <c r="P372" s="45"/>
      <c r="Q372" s="45"/>
      <c r="R372" s="45"/>
      <c r="S372" s="45"/>
      <c r="T372" s="45"/>
      <c r="U372" s="45"/>
      <c r="V372" s="45"/>
      <c r="W372" s="45"/>
      <c r="X372" s="45"/>
      <c r="Y372" s="45"/>
      <c r="Z372" s="45"/>
      <c r="AA372" s="45"/>
      <c r="AB372" s="45"/>
      <c r="AC372" s="45"/>
      <c r="AD372" s="45"/>
      <c r="AE372" s="45"/>
      <c r="AF372" s="45"/>
      <c r="AG372" s="45"/>
      <c r="AH372" s="45"/>
      <c r="AI372" s="45"/>
      <c r="AJ372" s="45"/>
      <c r="AK372" s="45"/>
    </row>
    <row r="373" spans="1:37" ht="15">
      <c r="A373" s="45"/>
      <c r="B373" s="45"/>
      <c r="C373" s="45"/>
      <c r="D373" s="45"/>
      <c r="E373" s="45"/>
      <c r="F373" s="45"/>
      <c r="G373" s="45"/>
      <c r="H373" s="45"/>
      <c r="I373" s="45"/>
      <c r="J373" s="45"/>
      <c r="K373" s="45"/>
      <c r="L373" s="45"/>
      <c r="M373" s="45"/>
      <c r="N373" s="45"/>
      <c r="O373" s="45"/>
      <c r="P373" s="45"/>
      <c r="Q373" s="45"/>
      <c r="R373" s="45"/>
      <c r="S373" s="45"/>
      <c r="T373" s="45"/>
      <c r="U373" s="45"/>
      <c r="V373" s="45"/>
      <c r="W373" s="45"/>
      <c r="X373" s="45"/>
      <c r="Y373" s="45"/>
      <c r="Z373" s="45"/>
      <c r="AA373" s="45"/>
      <c r="AB373" s="45"/>
      <c r="AC373" s="45"/>
      <c r="AD373" s="45"/>
      <c r="AE373" s="45"/>
      <c r="AF373" s="45"/>
      <c r="AG373" s="45"/>
      <c r="AH373" s="45"/>
      <c r="AI373" s="45"/>
      <c r="AJ373" s="45"/>
      <c r="AK373" s="45"/>
    </row>
    <row r="374" spans="1:37" ht="15">
      <c r="A374" s="45"/>
      <c r="B374" s="45"/>
      <c r="C374" s="45"/>
      <c r="D374" s="45"/>
      <c r="E374" s="45"/>
      <c r="F374" s="45"/>
      <c r="G374" s="45"/>
      <c r="H374" s="45"/>
      <c r="I374" s="45"/>
      <c r="J374" s="45"/>
      <c r="K374" s="45"/>
      <c r="L374" s="45"/>
      <c r="M374" s="45"/>
      <c r="N374" s="45"/>
      <c r="O374" s="45"/>
      <c r="P374" s="45"/>
      <c r="Q374" s="45"/>
      <c r="R374" s="45"/>
      <c r="S374" s="45"/>
      <c r="T374" s="45"/>
      <c r="U374" s="45"/>
      <c r="V374" s="45"/>
      <c r="W374" s="45"/>
      <c r="X374" s="45"/>
      <c r="Y374" s="45"/>
      <c r="Z374" s="45"/>
      <c r="AA374" s="45"/>
      <c r="AB374" s="45"/>
      <c r="AC374" s="45"/>
      <c r="AD374" s="45"/>
      <c r="AE374" s="45"/>
      <c r="AF374" s="45"/>
      <c r="AG374" s="45"/>
      <c r="AH374" s="45"/>
      <c r="AI374" s="45"/>
      <c r="AJ374" s="45"/>
      <c r="AK374" s="45"/>
    </row>
    <row r="375" spans="1:37" ht="15">
      <c r="A375" s="45"/>
      <c r="B375" s="45"/>
      <c r="C375" s="45"/>
      <c r="D375" s="45"/>
      <c r="E375" s="45"/>
      <c r="F375" s="45"/>
      <c r="G375" s="45"/>
      <c r="H375" s="45"/>
      <c r="I375" s="45"/>
      <c r="J375" s="45"/>
      <c r="K375" s="45"/>
      <c r="L375" s="45"/>
      <c r="M375" s="45"/>
      <c r="N375" s="45"/>
      <c r="O375" s="45"/>
      <c r="P375" s="45"/>
      <c r="Q375" s="45"/>
      <c r="R375" s="45"/>
      <c r="S375" s="45"/>
      <c r="T375" s="45"/>
      <c r="U375" s="45"/>
      <c r="V375" s="45"/>
      <c r="W375" s="45"/>
      <c r="X375" s="45"/>
      <c r="Y375" s="45"/>
      <c r="Z375" s="45"/>
      <c r="AA375" s="45"/>
      <c r="AB375" s="45"/>
      <c r="AC375" s="45"/>
      <c r="AD375" s="45"/>
      <c r="AE375" s="45"/>
      <c r="AF375" s="45"/>
      <c r="AG375" s="45"/>
      <c r="AH375" s="45"/>
      <c r="AI375" s="45"/>
      <c r="AJ375" s="45"/>
      <c r="AK375" s="45"/>
    </row>
    <row r="376" spans="1:37" ht="15">
      <c r="A376" s="45"/>
      <c r="B376" s="45"/>
      <c r="C376" s="45"/>
      <c r="D376" s="45"/>
      <c r="E376" s="45"/>
      <c r="F376" s="45"/>
      <c r="G376" s="45"/>
      <c r="H376" s="45"/>
      <c r="I376" s="45"/>
      <c r="J376" s="45"/>
      <c r="K376" s="45"/>
      <c r="L376" s="45"/>
      <c r="M376" s="45"/>
      <c r="N376" s="45"/>
      <c r="O376" s="45"/>
      <c r="P376" s="45"/>
      <c r="Q376" s="45"/>
      <c r="R376" s="45"/>
      <c r="S376" s="45"/>
      <c r="T376" s="45"/>
      <c r="U376" s="45"/>
      <c r="V376" s="45"/>
      <c r="W376" s="45"/>
      <c r="X376" s="45"/>
      <c r="Y376" s="45"/>
      <c r="Z376" s="45"/>
      <c r="AA376" s="45"/>
      <c r="AB376" s="45"/>
      <c r="AC376" s="45"/>
      <c r="AD376" s="45"/>
      <c r="AE376" s="45"/>
      <c r="AF376" s="45"/>
      <c r="AG376" s="45"/>
      <c r="AH376" s="45"/>
      <c r="AI376" s="45"/>
      <c r="AJ376" s="45"/>
      <c r="AK376" s="45"/>
    </row>
    <row r="377" spans="1:37" ht="15">
      <c r="A377" s="45"/>
      <c r="B377" s="45"/>
      <c r="C377" s="45"/>
      <c r="D377" s="45"/>
      <c r="E377" s="45"/>
      <c r="F377" s="45"/>
      <c r="G377" s="45"/>
      <c r="H377" s="45"/>
      <c r="I377" s="45"/>
      <c r="J377" s="45"/>
      <c r="K377" s="45"/>
      <c r="L377" s="45"/>
      <c r="M377" s="45"/>
      <c r="N377" s="45"/>
      <c r="O377" s="45"/>
      <c r="P377" s="45"/>
      <c r="Q377" s="45"/>
      <c r="R377" s="45"/>
      <c r="S377" s="45"/>
      <c r="T377" s="45"/>
      <c r="U377" s="45"/>
      <c r="V377" s="45"/>
      <c r="W377" s="45"/>
      <c r="X377" s="45"/>
      <c r="Y377" s="45"/>
      <c r="Z377" s="45"/>
      <c r="AA377" s="45"/>
      <c r="AB377" s="45"/>
      <c r="AC377" s="45"/>
      <c r="AD377" s="45"/>
      <c r="AE377" s="45"/>
      <c r="AF377" s="45"/>
      <c r="AG377" s="45"/>
      <c r="AH377" s="45"/>
      <c r="AI377" s="45"/>
      <c r="AJ377" s="45"/>
      <c r="AK377" s="45"/>
    </row>
    <row r="378" spans="1:37" ht="15">
      <c r="A378" s="45"/>
      <c r="B378" s="45"/>
      <c r="C378" s="45"/>
      <c r="D378" s="45"/>
      <c r="E378" s="45"/>
      <c r="F378" s="45"/>
      <c r="G378" s="45"/>
      <c r="H378" s="45"/>
      <c r="I378" s="45"/>
      <c r="J378" s="45"/>
      <c r="K378" s="45"/>
      <c r="L378" s="45"/>
      <c r="M378" s="45"/>
      <c r="N378" s="45"/>
      <c r="O378" s="45"/>
      <c r="P378" s="45"/>
      <c r="Q378" s="45"/>
      <c r="R378" s="45"/>
      <c r="S378" s="45"/>
      <c r="T378" s="45"/>
      <c r="U378" s="45"/>
      <c r="V378" s="45"/>
      <c r="W378" s="45"/>
      <c r="X378" s="45"/>
      <c r="Y378" s="45"/>
      <c r="Z378" s="45"/>
      <c r="AA378" s="45"/>
      <c r="AB378" s="45"/>
      <c r="AC378" s="45"/>
      <c r="AD378" s="45"/>
      <c r="AE378" s="45"/>
      <c r="AF378" s="45"/>
      <c r="AG378" s="45"/>
      <c r="AH378" s="45"/>
      <c r="AI378" s="45"/>
      <c r="AJ378" s="45"/>
      <c r="AK378" s="45"/>
    </row>
    <row r="379" spans="1:37" ht="15">
      <c r="A379" s="45"/>
      <c r="B379" s="45"/>
      <c r="C379" s="45"/>
      <c r="D379" s="45"/>
      <c r="E379" s="45"/>
      <c r="F379" s="45"/>
      <c r="G379" s="45"/>
      <c r="H379" s="45"/>
      <c r="I379" s="45"/>
      <c r="J379" s="45"/>
      <c r="K379" s="45"/>
      <c r="L379" s="45"/>
      <c r="M379" s="45"/>
      <c r="N379" s="45"/>
      <c r="O379" s="45"/>
      <c r="P379" s="45"/>
      <c r="Q379" s="45"/>
      <c r="R379" s="45"/>
      <c r="S379" s="45"/>
      <c r="T379" s="45"/>
      <c r="U379" s="45"/>
      <c r="V379" s="45"/>
      <c r="W379" s="45"/>
      <c r="X379" s="45"/>
      <c r="Y379" s="45"/>
      <c r="Z379" s="45"/>
      <c r="AA379" s="45"/>
      <c r="AB379" s="45"/>
      <c r="AC379" s="45"/>
      <c r="AD379" s="45"/>
      <c r="AE379" s="45"/>
      <c r="AF379" s="45"/>
      <c r="AG379" s="45"/>
      <c r="AH379" s="45"/>
      <c r="AI379" s="45"/>
      <c r="AJ379" s="45"/>
      <c r="AK379" s="45"/>
    </row>
    <row r="380" spans="1:37" ht="15">
      <c r="A380" s="45"/>
      <c r="B380" s="45"/>
      <c r="C380" s="45"/>
      <c r="D380" s="45"/>
      <c r="E380" s="45"/>
      <c r="F380" s="45"/>
      <c r="G380" s="45"/>
      <c r="H380" s="45"/>
      <c r="I380" s="45"/>
      <c r="J380" s="45"/>
      <c r="K380" s="45"/>
      <c r="L380" s="45"/>
      <c r="M380" s="45"/>
      <c r="N380" s="45"/>
      <c r="O380" s="45"/>
      <c r="P380" s="45"/>
      <c r="Q380" s="45"/>
      <c r="R380" s="45"/>
      <c r="S380" s="45"/>
      <c r="T380" s="45"/>
      <c r="U380" s="45"/>
      <c r="V380" s="45"/>
      <c r="W380" s="45"/>
      <c r="X380" s="45"/>
      <c r="Y380" s="45"/>
      <c r="Z380" s="45"/>
      <c r="AA380" s="45"/>
      <c r="AB380" s="45"/>
      <c r="AC380" s="45"/>
      <c r="AD380" s="45"/>
      <c r="AE380" s="45"/>
      <c r="AF380" s="45"/>
      <c r="AG380" s="45"/>
      <c r="AH380" s="45"/>
      <c r="AI380" s="45"/>
      <c r="AJ380" s="45"/>
      <c r="AK380" s="45"/>
    </row>
    <row r="381" spans="1:37" ht="15">
      <c r="A381" s="45"/>
      <c r="B381" s="45"/>
      <c r="C381" s="45"/>
      <c r="D381" s="45"/>
      <c r="E381" s="45"/>
      <c r="F381" s="45"/>
      <c r="G381" s="45"/>
      <c r="H381" s="45"/>
      <c r="I381" s="45"/>
      <c r="J381" s="45"/>
      <c r="K381" s="45"/>
      <c r="L381" s="45"/>
      <c r="M381" s="45"/>
      <c r="N381" s="45"/>
      <c r="O381" s="45"/>
      <c r="P381" s="45"/>
      <c r="Q381" s="45"/>
      <c r="R381" s="45"/>
      <c r="S381" s="45"/>
      <c r="T381" s="45"/>
      <c r="U381" s="45"/>
      <c r="V381" s="45"/>
      <c r="W381" s="45"/>
      <c r="X381" s="45"/>
      <c r="Y381" s="45"/>
      <c r="Z381" s="45"/>
      <c r="AA381" s="45"/>
      <c r="AB381" s="45"/>
      <c r="AC381" s="45"/>
      <c r="AD381" s="45"/>
      <c r="AE381" s="45"/>
      <c r="AF381" s="45"/>
      <c r="AG381" s="45"/>
      <c r="AH381" s="45"/>
      <c r="AI381" s="45"/>
      <c r="AJ381" s="45"/>
      <c r="AK381" s="45"/>
    </row>
    <row r="382" spans="1:37" ht="15">
      <c r="A382" s="45"/>
      <c r="B382" s="45"/>
      <c r="C382" s="45"/>
      <c r="D382" s="45"/>
      <c r="E382" s="45"/>
      <c r="F382" s="45"/>
      <c r="G382" s="45"/>
      <c r="H382" s="45"/>
      <c r="I382" s="45"/>
      <c r="J382" s="45"/>
      <c r="K382" s="45"/>
      <c r="L382" s="45"/>
      <c r="M382" s="45"/>
      <c r="N382" s="45"/>
      <c r="O382" s="45"/>
      <c r="P382" s="45"/>
      <c r="Q382" s="45"/>
      <c r="R382" s="45"/>
      <c r="S382" s="45"/>
      <c r="T382" s="45"/>
      <c r="U382" s="45"/>
      <c r="V382" s="45"/>
      <c r="W382" s="45"/>
      <c r="X382" s="45"/>
      <c r="Y382" s="45"/>
      <c r="Z382" s="45"/>
      <c r="AA382" s="45"/>
      <c r="AB382" s="45"/>
      <c r="AC382" s="45"/>
      <c r="AD382" s="45"/>
      <c r="AE382" s="45"/>
      <c r="AF382" s="45"/>
      <c r="AG382" s="45"/>
      <c r="AH382" s="45"/>
      <c r="AI382" s="45"/>
      <c r="AJ382" s="45"/>
      <c r="AK382" s="45"/>
    </row>
    <row r="383" spans="1:37" ht="15">
      <c r="A383" s="45"/>
      <c r="B383" s="45"/>
      <c r="C383" s="45"/>
      <c r="D383" s="45"/>
      <c r="E383" s="45"/>
      <c r="F383" s="45"/>
      <c r="G383" s="45"/>
      <c r="H383" s="45"/>
      <c r="I383" s="45"/>
      <c r="J383" s="45"/>
      <c r="K383" s="45"/>
      <c r="L383" s="45"/>
      <c r="M383" s="45"/>
      <c r="N383" s="45"/>
      <c r="O383" s="45"/>
      <c r="P383" s="45"/>
      <c r="Q383" s="45"/>
      <c r="R383" s="45"/>
      <c r="S383" s="45"/>
      <c r="T383" s="45"/>
      <c r="U383" s="45"/>
      <c r="V383" s="45"/>
      <c r="W383" s="45"/>
      <c r="X383" s="45"/>
      <c r="Y383" s="45"/>
      <c r="Z383" s="45"/>
      <c r="AA383" s="45"/>
      <c r="AB383" s="45"/>
      <c r="AC383" s="45"/>
      <c r="AD383" s="45"/>
      <c r="AE383" s="45"/>
      <c r="AF383" s="45"/>
      <c r="AG383" s="45"/>
      <c r="AH383" s="45"/>
      <c r="AI383" s="45"/>
      <c r="AJ383" s="45"/>
      <c r="AK383" s="45"/>
    </row>
    <row r="384" spans="1:37" ht="15">
      <c r="A384" s="45"/>
      <c r="B384" s="45"/>
      <c r="C384" s="45"/>
      <c r="D384" s="45"/>
      <c r="E384" s="45"/>
      <c r="F384" s="45"/>
      <c r="G384" s="45"/>
      <c r="H384" s="45"/>
      <c r="I384" s="45"/>
      <c r="J384" s="45"/>
      <c r="K384" s="45"/>
      <c r="L384" s="45"/>
      <c r="M384" s="45"/>
      <c r="N384" s="45"/>
      <c r="O384" s="45"/>
      <c r="P384" s="45"/>
      <c r="Q384" s="45"/>
      <c r="R384" s="45"/>
      <c r="S384" s="45"/>
      <c r="T384" s="45"/>
      <c r="U384" s="45"/>
      <c r="V384" s="45"/>
      <c r="W384" s="45"/>
      <c r="X384" s="45"/>
      <c r="Y384" s="45"/>
      <c r="Z384" s="45"/>
      <c r="AA384" s="45"/>
      <c r="AB384" s="45"/>
      <c r="AC384" s="45"/>
      <c r="AD384" s="45"/>
      <c r="AE384" s="45"/>
      <c r="AF384" s="45"/>
      <c r="AG384" s="45"/>
      <c r="AH384" s="45"/>
      <c r="AI384" s="45"/>
      <c r="AJ384" s="45"/>
      <c r="AK384" s="45"/>
    </row>
    <row r="385" spans="1:37" ht="15">
      <c r="A385" s="45"/>
      <c r="B385" s="45"/>
      <c r="C385" s="45"/>
      <c r="D385" s="45"/>
      <c r="E385" s="45"/>
      <c r="F385" s="45"/>
      <c r="G385" s="45"/>
      <c r="H385" s="45"/>
      <c r="I385" s="45"/>
      <c r="J385" s="45"/>
      <c r="K385" s="45"/>
      <c r="L385" s="45"/>
      <c r="M385" s="45"/>
      <c r="N385" s="45"/>
      <c r="O385" s="45"/>
      <c r="P385" s="45"/>
      <c r="Q385" s="45"/>
      <c r="R385" s="45"/>
      <c r="S385" s="45"/>
      <c r="T385" s="45"/>
      <c r="U385" s="45"/>
      <c r="V385" s="45"/>
      <c r="W385" s="45"/>
      <c r="X385" s="45"/>
      <c r="Y385" s="45"/>
      <c r="Z385" s="45"/>
      <c r="AA385" s="45"/>
      <c r="AB385" s="45"/>
      <c r="AC385" s="45"/>
      <c r="AD385" s="45"/>
      <c r="AE385" s="45"/>
      <c r="AF385" s="45"/>
      <c r="AG385" s="45"/>
      <c r="AH385" s="45"/>
      <c r="AI385" s="45"/>
      <c r="AJ385" s="45"/>
      <c r="AK385" s="45"/>
    </row>
    <row r="386" spans="1:37" ht="15">
      <c r="A386" s="45"/>
      <c r="B386" s="45"/>
      <c r="C386" s="45"/>
      <c r="D386" s="45"/>
      <c r="E386" s="45"/>
      <c r="F386" s="45"/>
      <c r="G386" s="45"/>
      <c r="H386" s="45"/>
      <c r="I386" s="45"/>
      <c r="J386" s="45"/>
      <c r="K386" s="45"/>
      <c r="L386" s="45"/>
      <c r="M386" s="45"/>
      <c r="N386" s="45"/>
      <c r="O386" s="45"/>
      <c r="P386" s="45"/>
      <c r="Q386" s="45"/>
      <c r="R386" s="45"/>
      <c r="S386" s="45"/>
      <c r="T386" s="45"/>
      <c r="U386" s="45"/>
      <c r="V386" s="45"/>
      <c r="W386" s="45"/>
      <c r="X386" s="45"/>
      <c r="Y386" s="45"/>
      <c r="Z386" s="45"/>
      <c r="AA386" s="45"/>
      <c r="AB386" s="45"/>
      <c r="AC386" s="45"/>
      <c r="AD386" s="45"/>
      <c r="AE386" s="45"/>
      <c r="AF386" s="45"/>
      <c r="AG386" s="45"/>
      <c r="AH386" s="45"/>
      <c r="AI386" s="45"/>
      <c r="AJ386" s="45"/>
      <c r="AK386" s="45"/>
    </row>
    <row r="387" spans="1:37" ht="15">
      <c r="A387" s="45"/>
      <c r="B387" s="45"/>
      <c r="C387" s="45"/>
      <c r="D387" s="45"/>
      <c r="E387" s="45"/>
      <c r="F387" s="45"/>
      <c r="G387" s="45"/>
      <c r="H387" s="45"/>
      <c r="I387" s="45"/>
      <c r="J387" s="45"/>
      <c r="K387" s="45"/>
      <c r="L387" s="45"/>
      <c r="M387" s="45"/>
      <c r="N387" s="45"/>
      <c r="O387" s="45"/>
      <c r="P387" s="45"/>
      <c r="Q387" s="45"/>
      <c r="R387" s="45"/>
      <c r="S387" s="45"/>
      <c r="T387" s="45"/>
      <c r="U387" s="45"/>
      <c r="V387" s="45"/>
      <c r="W387" s="45"/>
      <c r="X387" s="45"/>
      <c r="Y387" s="45"/>
      <c r="Z387" s="45"/>
      <c r="AA387" s="45"/>
      <c r="AB387" s="45"/>
      <c r="AC387" s="45"/>
      <c r="AD387" s="45"/>
      <c r="AE387" s="45"/>
      <c r="AF387" s="45"/>
      <c r="AG387" s="45"/>
      <c r="AH387" s="45"/>
      <c r="AI387" s="45"/>
      <c r="AJ387" s="45"/>
      <c r="AK387" s="45"/>
    </row>
    <row r="388" spans="1:37" ht="15">
      <c r="A388" s="45"/>
      <c r="B388" s="45"/>
      <c r="C388" s="45"/>
      <c r="D388" s="45"/>
      <c r="E388" s="45"/>
      <c r="F388" s="45"/>
      <c r="G388" s="45"/>
      <c r="H388" s="45"/>
      <c r="I388" s="45"/>
      <c r="J388" s="45"/>
      <c r="K388" s="45"/>
      <c r="L388" s="45"/>
      <c r="M388" s="45"/>
      <c r="N388" s="45"/>
      <c r="O388" s="45"/>
      <c r="P388" s="45"/>
      <c r="Q388" s="45"/>
      <c r="R388" s="45"/>
      <c r="S388" s="45"/>
      <c r="T388" s="45"/>
      <c r="U388" s="45"/>
      <c r="V388" s="45"/>
      <c r="W388" s="45"/>
      <c r="X388" s="45"/>
      <c r="Y388" s="45"/>
      <c r="Z388" s="45"/>
      <c r="AA388" s="45"/>
      <c r="AB388" s="45"/>
      <c r="AC388" s="45"/>
      <c r="AD388" s="45"/>
      <c r="AE388" s="45"/>
      <c r="AF388" s="45"/>
      <c r="AG388" s="45"/>
      <c r="AH388" s="45"/>
      <c r="AI388" s="45"/>
      <c r="AJ388" s="45"/>
      <c r="AK388" s="45"/>
    </row>
    <row r="389" spans="1:37" ht="15">
      <c r="A389" s="45"/>
      <c r="B389" s="45"/>
      <c r="C389" s="45"/>
      <c r="D389" s="45"/>
      <c r="E389" s="45"/>
      <c r="F389" s="45"/>
      <c r="G389" s="45"/>
      <c r="H389" s="45"/>
      <c r="I389" s="45"/>
      <c r="J389" s="45"/>
      <c r="K389" s="45"/>
      <c r="L389" s="45"/>
      <c r="M389" s="45"/>
      <c r="N389" s="45"/>
      <c r="O389" s="45"/>
      <c r="P389" s="45"/>
      <c r="Q389" s="45"/>
      <c r="R389" s="45"/>
      <c r="S389" s="45"/>
      <c r="T389" s="45"/>
      <c r="U389" s="45"/>
      <c r="V389" s="45"/>
      <c r="W389" s="45"/>
      <c r="X389" s="45"/>
      <c r="Y389" s="45"/>
      <c r="Z389" s="45"/>
      <c r="AA389" s="45"/>
      <c r="AB389" s="45"/>
      <c r="AC389" s="45"/>
      <c r="AD389" s="45"/>
      <c r="AE389" s="45"/>
      <c r="AF389" s="45"/>
      <c r="AG389" s="45"/>
      <c r="AH389" s="45"/>
      <c r="AI389" s="45"/>
      <c r="AJ389" s="45"/>
      <c r="AK389" s="45"/>
    </row>
    <row r="390" spans="1:37" ht="15">
      <c r="A390" s="45"/>
      <c r="B390" s="45"/>
      <c r="C390" s="45"/>
      <c r="D390" s="45"/>
      <c r="E390" s="45"/>
      <c r="F390" s="45"/>
      <c r="G390" s="45"/>
      <c r="H390" s="45"/>
      <c r="I390" s="45"/>
      <c r="J390" s="45"/>
      <c r="K390" s="45"/>
      <c r="L390" s="45"/>
      <c r="M390" s="45"/>
      <c r="N390" s="45"/>
      <c r="O390" s="45"/>
      <c r="P390" s="45"/>
      <c r="Q390" s="45"/>
      <c r="R390" s="45"/>
      <c r="S390" s="45"/>
      <c r="T390" s="45"/>
      <c r="U390" s="45"/>
      <c r="V390" s="45"/>
      <c r="W390" s="45"/>
      <c r="X390" s="45"/>
      <c r="Y390" s="45"/>
      <c r="Z390" s="45"/>
      <c r="AA390" s="45"/>
      <c r="AB390" s="45"/>
      <c r="AC390" s="45"/>
      <c r="AD390" s="45"/>
      <c r="AE390" s="45"/>
      <c r="AF390" s="45"/>
      <c r="AG390" s="45"/>
      <c r="AH390" s="45"/>
      <c r="AI390" s="45"/>
      <c r="AJ390" s="45"/>
      <c r="AK390" s="45"/>
    </row>
    <row r="391" spans="1:37" ht="15">
      <c r="A391" s="45"/>
      <c r="B391" s="45"/>
      <c r="C391" s="45"/>
      <c r="D391" s="45"/>
      <c r="E391" s="45"/>
      <c r="F391" s="45"/>
      <c r="G391" s="45"/>
      <c r="H391" s="45"/>
      <c r="I391" s="45"/>
      <c r="J391" s="45"/>
      <c r="K391" s="45"/>
      <c r="L391" s="45"/>
      <c r="M391" s="45"/>
      <c r="N391" s="45"/>
      <c r="O391" s="45"/>
      <c r="P391" s="45"/>
      <c r="Q391" s="45"/>
      <c r="R391" s="45"/>
      <c r="S391" s="45"/>
      <c r="T391" s="45"/>
      <c r="U391" s="45"/>
      <c r="V391" s="45"/>
      <c r="W391" s="45"/>
      <c r="X391" s="45"/>
      <c r="Y391" s="45"/>
      <c r="Z391" s="45"/>
      <c r="AA391" s="45"/>
      <c r="AB391" s="45"/>
      <c r="AC391" s="45"/>
      <c r="AD391" s="45"/>
      <c r="AE391" s="45"/>
      <c r="AF391" s="45"/>
      <c r="AG391" s="45"/>
      <c r="AH391" s="45"/>
      <c r="AI391" s="45"/>
      <c r="AJ391" s="45"/>
      <c r="AK391" s="45"/>
    </row>
    <row r="392" spans="1:37" ht="15">
      <c r="A392" s="45"/>
      <c r="B392" s="45"/>
      <c r="C392" s="45"/>
      <c r="D392" s="45"/>
      <c r="E392" s="45"/>
      <c r="F392" s="45"/>
      <c r="G392" s="45"/>
      <c r="H392" s="45"/>
      <c r="I392" s="45"/>
      <c r="J392" s="45"/>
      <c r="K392" s="45"/>
      <c r="L392" s="45"/>
      <c r="M392" s="45"/>
      <c r="N392" s="45"/>
      <c r="O392" s="45"/>
      <c r="P392" s="45"/>
      <c r="Q392" s="45"/>
      <c r="R392" s="45"/>
      <c r="S392" s="45"/>
      <c r="T392" s="45"/>
      <c r="U392" s="45"/>
      <c r="V392" s="45"/>
      <c r="W392" s="45"/>
      <c r="X392" s="45"/>
      <c r="Y392" s="45"/>
      <c r="Z392" s="45"/>
      <c r="AA392" s="45"/>
      <c r="AB392" s="45"/>
      <c r="AC392" s="45"/>
      <c r="AD392" s="45"/>
      <c r="AE392" s="45"/>
      <c r="AF392" s="45"/>
      <c r="AG392" s="45"/>
      <c r="AH392" s="45"/>
      <c r="AI392" s="45"/>
      <c r="AJ392" s="45"/>
      <c r="AK392" s="45"/>
    </row>
    <row r="393" spans="1:37" ht="15">
      <c r="A393" s="45"/>
      <c r="B393" s="45"/>
      <c r="C393" s="45"/>
      <c r="D393" s="45"/>
      <c r="E393" s="45"/>
      <c r="F393" s="45"/>
      <c r="G393" s="45"/>
      <c r="H393" s="45"/>
      <c r="I393" s="45"/>
      <c r="J393" s="45"/>
      <c r="K393" s="45"/>
      <c r="L393" s="45"/>
      <c r="M393" s="45"/>
      <c r="N393" s="45"/>
      <c r="O393" s="45"/>
      <c r="P393" s="45"/>
      <c r="Q393" s="45"/>
      <c r="R393" s="45"/>
      <c r="S393" s="45"/>
      <c r="T393" s="45"/>
      <c r="U393" s="45"/>
      <c r="V393" s="45"/>
      <c r="W393" s="45"/>
      <c r="X393" s="45"/>
      <c r="Y393" s="45"/>
      <c r="Z393" s="45"/>
      <c r="AA393" s="45"/>
      <c r="AB393" s="45"/>
      <c r="AC393" s="45"/>
      <c r="AD393" s="45"/>
      <c r="AE393" s="45"/>
      <c r="AF393" s="45"/>
      <c r="AG393" s="45"/>
      <c r="AH393" s="45"/>
      <c r="AI393" s="45"/>
      <c r="AJ393" s="45"/>
      <c r="AK393" s="45"/>
    </row>
    <row r="394" spans="1:37" ht="15">
      <c r="A394" s="45"/>
      <c r="B394" s="45"/>
      <c r="C394" s="45"/>
      <c r="D394" s="45"/>
      <c r="E394" s="45"/>
      <c r="F394" s="45"/>
      <c r="G394" s="45"/>
      <c r="H394" s="45"/>
      <c r="I394" s="45"/>
      <c r="J394" s="45"/>
      <c r="K394" s="45"/>
      <c r="L394" s="45"/>
      <c r="M394" s="45"/>
      <c r="N394" s="45"/>
      <c r="O394" s="45"/>
      <c r="P394" s="45"/>
      <c r="Q394" s="45"/>
      <c r="R394" s="45"/>
      <c r="S394" s="45"/>
      <c r="T394" s="45"/>
      <c r="U394" s="45"/>
      <c r="V394" s="45"/>
      <c r="W394" s="45"/>
      <c r="X394" s="45"/>
      <c r="Y394" s="45"/>
      <c r="Z394" s="45"/>
      <c r="AA394" s="45"/>
      <c r="AB394" s="45"/>
      <c r="AC394" s="45"/>
      <c r="AD394" s="45"/>
      <c r="AE394" s="45"/>
      <c r="AF394" s="45"/>
      <c r="AG394" s="45"/>
      <c r="AH394" s="45"/>
      <c r="AI394" s="45"/>
      <c r="AJ394" s="45"/>
      <c r="AK394" s="45"/>
    </row>
    <row r="395" spans="1:37" ht="15">
      <c r="A395" s="45"/>
      <c r="B395" s="45"/>
      <c r="C395" s="45"/>
      <c r="D395" s="45"/>
      <c r="E395" s="45"/>
      <c r="F395" s="45"/>
      <c r="G395" s="45"/>
      <c r="H395" s="45"/>
      <c r="I395" s="45"/>
      <c r="J395" s="45"/>
      <c r="K395" s="45"/>
      <c r="L395" s="45"/>
      <c r="M395" s="45"/>
      <c r="N395" s="45"/>
      <c r="O395" s="45"/>
      <c r="P395" s="45"/>
      <c r="Q395" s="45"/>
      <c r="R395" s="45"/>
      <c r="S395" s="45"/>
      <c r="T395" s="45"/>
      <c r="U395" s="45"/>
      <c r="V395" s="45"/>
      <c r="W395" s="45"/>
      <c r="X395" s="45"/>
      <c r="Y395" s="45"/>
      <c r="Z395" s="45"/>
      <c r="AA395" s="45"/>
      <c r="AB395" s="45"/>
      <c r="AC395" s="45"/>
      <c r="AD395" s="45"/>
      <c r="AE395" s="45"/>
      <c r="AF395" s="45"/>
      <c r="AG395" s="45"/>
      <c r="AH395" s="45"/>
      <c r="AI395" s="45"/>
      <c r="AJ395" s="45"/>
      <c r="AK395" s="45"/>
    </row>
    <row r="396" spans="1:37" ht="15">
      <c r="A396" s="45"/>
      <c r="B396" s="45"/>
      <c r="C396" s="45"/>
      <c r="D396" s="45"/>
      <c r="E396" s="45"/>
      <c r="F396" s="45"/>
      <c r="G396" s="45"/>
      <c r="H396" s="45"/>
      <c r="I396" s="45"/>
      <c r="J396" s="45"/>
      <c r="K396" s="45"/>
      <c r="L396" s="45"/>
      <c r="M396" s="45"/>
      <c r="N396" s="45"/>
      <c r="O396" s="45"/>
      <c r="P396" s="45"/>
      <c r="Q396" s="45"/>
      <c r="R396" s="45"/>
      <c r="S396" s="45"/>
      <c r="T396" s="45"/>
      <c r="U396" s="45"/>
      <c r="V396" s="45"/>
      <c r="W396" s="45"/>
      <c r="X396" s="45"/>
      <c r="Y396" s="45"/>
      <c r="Z396" s="45"/>
      <c r="AA396" s="45"/>
      <c r="AB396" s="45"/>
      <c r="AC396" s="45"/>
      <c r="AD396" s="45"/>
      <c r="AE396" s="45"/>
      <c r="AF396" s="45"/>
      <c r="AG396" s="45"/>
      <c r="AH396" s="45"/>
      <c r="AI396" s="45"/>
      <c r="AJ396" s="45"/>
      <c r="AK396" s="45"/>
    </row>
    <row r="397" spans="1:37" ht="15">
      <c r="A397" s="45"/>
      <c r="B397" s="45"/>
      <c r="C397" s="45"/>
      <c r="D397" s="45"/>
      <c r="E397" s="45"/>
      <c r="F397" s="45"/>
      <c r="G397" s="45"/>
      <c r="H397" s="45"/>
      <c r="I397" s="45"/>
      <c r="J397" s="45"/>
      <c r="K397" s="45"/>
      <c r="L397" s="45"/>
      <c r="M397" s="45"/>
      <c r="N397" s="45"/>
      <c r="O397" s="45"/>
      <c r="P397" s="45"/>
      <c r="Q397" s="45"/>
      <c r="R397" s="45"/>
      <c r="S397" s="45"/>
      <c r="T397" s="45"/>
      <c r="U397" s="45"/>
      <c r="V397" s="45"/>
      <c r="W397" s="45"/>
      <c r="X397" s="45"/>
      <c r="Y397" s="45"/>
      <c r="Z397" s="45"/>
      <c r="AA397" s="45"/>
      <c r="AB397" s="45"/>
      <c r="AC397" s="45"/>
      <c r="AD397" s="45"/>
      <c r="AE397" s="45"/>
      <c r="AF397" s="45"/>
      <c r="AG397" s="45"/>
      <c r="AH397" s="45"/>
      <c r="AI397" s="45"/>
      <c r="AJ397" s="45"/>
      <c r="AK397" s="45"/>
    </row>
    <row r="398" spans="1:37" ht="15">
      <c r="A398" s="45"/>
      <c r="B398" s="45"/>
      <c r="C398" s="45"/>
      <c r="D398" s="45"/>
      <c r="E398" s="45"/>
      <c r="F398" s="45"/>
      <c r="G398" s="45"/>
      <c r="H398" s="45"/>
      <c r="I398" s="45"/>
      <c r="J398" s="45"/>
      <c r="K398" s="45"/>
      <c r="L398" s="45"/>
      <c r="M398" s="45"/>
      <c r="N398" s="45"/>
      <c r="O398" s="45"/>
      <c r="P398" s="45"/>
      <c r="Q398" s="45"/>
      <c r="R398" s="45"/>
      <c r="S398" s="45"/>
      <c r="T398" s="45"/>
      <c r="U398" s="45"/>
      <c r="V398" s="45"/>
      <c r="W398" s="45"/>
      <c r="X398" s="45"/>
      <c r="Y398" s="45"/>
      <c r="Z398" s="45"/>
      <c r="AA398" s="45"/>
      <c r="AB398" s="45"/>
      <c r="AC398" s="45"/>
      <c r="AD398" s="45"/>
      <c r="AE398" s="45"/>
      <c r="AF398" s="45"/>
      <c r="AG398" s="45"/>
      <c r="AH398" s="45"/>
      <c r="AI398" s="45"/>
      <c r="AJ398" s="45"/>
      <c r="AK398" s="45"/>
    </row>
    <row r="399" spans="1:37" ht="15">
      <c r="A399" s="45"/>
      <c r="B399" s="45"/>
      <c r="C399" s="45"/>
      <c r="D399" s="45"/>
      <c r="E399" s="45"/>
      <c r="F399" s="45"/>
      <c r="G399" s="45"/>
      <c r="H399" s="45"/>
      <c r="I399" s="45"/>
      <c r="J399" s="45"/>
      <c r="K399" s="45"/>
      <c r="L399" s="45"/>
      <c r="M399" s="45"/>
      <c r="N399" s="45"/>
      <c r="O399" s="45"/>
      <c r="P399" s="45"/>
      <c r="Q399" s="45"/>
      <c r="R399" s="45"/>
      <c r="S399" s="45"/>
      <c r="T399" s="45"/>
      <c r="U399" s="45"/>
      <c r="V399" s="45"/>
      <c r="W399" s="45"/>
      <c r="X399" s="45"/>
      <c r="Y399" s="45"/>
      <c r="Z399" s="45"/>
      <c r="AA399" s="45"/>
      <c r="AB399" s="45"/>
      <c r="AC399" s="45"/>
      <c r="AD399" s="45"/>
      <c r="AE399" s="45"/>
      <c r="AF399" s="45"/>
      <c r="AG399" s="45"/>
      <c r="AH399" s="45"/>
      <c r="AI399" s="45"/>
      <c r="AJ399" s="45"/>
      <c r="AK399" s="45"/>
    </row>
    <row r="400" spans="1:37" ht="15">
      <c r="A400" s="45"/>
      <c r="B400" s="45"/>
      <c r="C400" s="45"/>
      <c r="D400" s="45"/>
      <c r="E400" s="45"/>
      <c r="F400" s="45"/>
      <c r="G400" s="45"/>
      <c r="H400" s="45"/>
      <c r="I400" s="45"/>
      <c r="J400" s="45"/>
      <c r="K400" s="45"/>
      <c r="L400" s="45"/>
      <c r="M400" s="45"/>
      <c r="N400" s="45"/>
      <c r="O400" s="45"/>
      <c r="P400" s="45"/>
      <c r="Q400" s="45"/>
      <c r="R400" s="45"/>
      <c r="S400" s="45"/>
      <c r="T400" s="45"/>
      <c r="U400" s="45"/>
      <c r="V400" s="45"/>
      <c r="W400" s="45"/>
      <c r="X400" s="45"/>
      <c r="Y400" s="45"/>
      <c r="Z400" s="45"/>
      <c r="AA400" s="45"/>
      <c r="AB400" s="45"/>
      <c r="AC400" s="45"/>
      <c r="AD400" s="45"/>
      <c r="AE400" s="45"/>
      <c r="AF400" s="45"/>
      <c r="AG400" s="45"/>
      <c r="AH400" s="45"/>
      <c r="AI400" s="45"/>
      <c r="AJ400" s="45"/>
      <c r="AK400" s="45"/>
    </row>
    <row r="401" spans="1:37" ht="15">
      <c r="A401" s="45"/>
      <c r="B401" s="45"/>
      <c r="C401" s="45"/>
      <c r="D401" s="45"/>
      <c r="E401" s="45"/>
      <c r="F401" s="45"/>
      <c r="G401" s="45"/>
      <c r="H401" s="45"/>
      <c r="I401" s="45"/>
      <c r="J401" s="45"/>
      <c r="K401" s="45"/>
      <c r="L401" s="45"/>
      <c r="M401" s="45"/>
      <c r="N401" s="45"/>
      <c r="O401" s="45"/>
      <c r="P401" s="45"/>
      <c r="Q401" s="45"/>
      <c r="R401" s="45"/>
      <c r="S401" s="45"/>
      <c r="T401" s="45"/>
      <c r="U401" s="45"/>
      <c r="V401" s="45"/>
      <c r="W401" s="45"/>
      <c r="X401" s="45"/>
      <c r="Y401" s="45"/>
      <c r="Z401" s="45"/>
      <c r="AA401" s="45"/>
      <c r="AB401" s="45"/>
      <c r="AC401" s="45"/>
      <c r="AD401" s="45"/>
      <c r="AE401" s="45"/>
      <c r="AF401" s="45"/>
      <c r="AG401" s="45"/>
      <c r="AH401" s="45"/>
      <c r="AI401" s="45"/>
      <c r="AJ401" s="45"/>
      <c r="AK401" s="45"/>
    </row>
    <row r="402" spans="1:37" ht="15">
      <c r="A402" s="45"/>
      <c r="B402" s="45"/>
      <c r="C402" s="45"/>
      <c r="D402" s="45"/>
      <c r="E402" s="45"/>
      <c r="F402" s="45"/>
      <c r="G402" s="45"/>
      <c r="H402" s="45"/>
      <c r="I402" s="45"/>
      <c r="J402" s="45"/>
      <c r="K402" s="45"/>
      <c r="L402" s="45"/>
      <c r="M402" s="45"/>
      <c r="N402" s="45"/>
      <c r="O402" s="45"/>
      <c r="P402" s="45"/>
      <c r="Q402" s="45"/>
      <c r="R402" s="45"/>
      <c r="S402" s="45"/>
      <c r="T402" s="45"/>
      <c r="U402" s="45"/>
      <c r="V402" s="45"/>
      <c r="W402" s="45"/>
      <c r="X402" s="45"/>
      <c r="Y402" s="45"/>
      <c r="Z402" s="45"/>
      <c r="AA402" s="45"/>
      <c r="AB402" s="45"/>
      <c r="AC402" s="45"/>
      <c r="AD402" s="45"/>
      <c r="AE402" s="45"/>
      <c r="AF402" s="45"/>
      <c r="AG402" s="45"/>
      <c r="AH402" s="45"/>
      <c r="AI402" s="45"/>
      <c r="AJ402" s="45"/>
      <c r="AK402" s="45"/>
    </row>
    <row r="403" spans="1:37" ht="15">
      <c r="A403" s="45"/>
      <c r="B403" s="45"/>
      <c r="C403" s="45"/>
      <c r="D403" s="45"/>
      <c r="E403" s="45"/>
      <c r="F403" s="45"/>
      <c r="G403" s="45"/>
      <c r="H403" s="45"/>
      <c r="I403" s="45"/>
      <c r="J403" s="45"/>
      <c r="K403" s="45"/>
      <c r="L403" s="45"/>
      <c r="M403" s="45"/>
      <c r="N403" s="45"/>
      <c r="O403" s="45"/>
      <c r="P403" s="45"/>
      <c r="Q403" s="45"/>
      <c r="R403" s="45"/>
      <c r="S403" s="45"/>
      <c r="T403" s="45"/>
      <c r="U403" s="45"/>
      <c r="V403" s="45"/>
      <c r="W403" s="45"/>
      <c r="X403" s="45"/>
      <c r="Y403" s="45"/>
      <c r="Z403" s="45"/>
      <c r="AA403" s="45"/>
      <c r="AB403" s="45"/>
      <c r="AC403" s="45"/>
      <c r="AD403" s="45"/>
      <c r="AE403" s="45"/>
      <c r="AF403" s="45"/>
      <c r="AG403" s="45"/>
      <c r="AH403" s="45"/>
      <c r="AI403" s="45"/>
      <c r="AJ403" s="45"/>
      <c r="AK403" s="45"/>
    </row>
    <row r="404" spans="1:37" ht="15">
      <c r="A404" s="45"/>
      <c r="B404" s="45"/>
      <c r="C404" s="45"/>
      <c r="D404" s="45"/>
      <c r="E404" s="45"/>
      <c r="F404" s="45"/>
      <c r="G404" s="45"/>
      <c r="H404" s="45"/>
      <c r="I404" s="45"/>
      <c r="J404" s="45"/>
      <c r="K404" s="45"/>
      <c r="L404" s="45"/>
      <c r="M404" s="45"/>
      <c r="N404" s="45"/>
      <c r="O404" s="45"/>
      <c r="P404" s="45"/>
      <c r="Q404" s="45"/>
      <c r="R404" s="45"/>
      <c r="S404" s="45"/>
      <c r="T404" s="45"/>
      <c r="U404" s="45"/>
      <c r="V404" s="45"/>
      <c r="W404" s="45"/>
      <c r="X404" s="45"/>
      <c r="Y404" s="45"/>
      <c r="Z404" s="45"/>
      <c r="AA404" s="45"/>
      <c r="AB404" s="45"/>
      <c r="AC404" s="45"/>
      <c r="AD404" s="45"/>
      <c r="AE404" s="45"/>
      <c r="AF404" s="45"/>
      <c r="AG404" s="45"/>
      <c r="AH404" s="45"/>
      <c r="AI404" s="45"/>
      <c r="AJ404" s="45"/>
      <c r="AK404" s="45"/>
    </row>
    <row r="405" spans="1:37" ht="15">
      <c r="A405" s="45"/>
      <c r="B405" s="45"/>
      <c r="C405" s="45"/>
      <c r="D405" s="45"/>
      <c r="E405" s="45"/>
      <c r="F405" s="45"/>
      <c r="G405" s="45"/>
      <c r="H405" s="45"/>
      <c r="I405" s="45"/>
      <c r="J405" s="45"/>
      <c r="K405" s="45"/>
      <c r="L405" s="45"/>
      <c r="M405" s="45"/>
      <c r="N405" s="45"/>
      <c r="O405" s="45"/>
      <c r="P405" s="45"/>
      <c r="Q405" s="45"/>
      <c r="R405" s="45"/>
      <c r="S405" s="45"/>
      <c r="T405" s="45"/>
      <c r="U405" s="45"/>
      <c r="V405" s="45"/>
      <c r="W405" s="45"/>
      <c r="X405" s="45"/>
      <c r="Y405" s="45"/>
      <c r="Z405" s="45"/>
      <c r="AA405" s="45"/>
      <c r="AB405" s="45"/>
      <c r="AC405" s="45"/>
      <c r="AD405" s="45"/>
      <c r="AE405" s="45"/>
      <c r="AF405" s="45"/>
      <c r="AG405" s="45"/>
      <c r="AH405" s="45"/>
      <c r="AI405" s="45"/>
      <c r="AJ405" s="45"/>
      <c r="AK405" s="45"/>
    </row>
    <row r="406" spans="1:37" ht="15">
      <c r="A406" s="45"/>
      <c r="B406" s="45"/>
      <c r="C406" s="45"/>
      <c r="D406" s="45"/>
      <c r="E406" s="45"/>
      <c r="F406" s="45"/>
      <c r="G406" s="45"/>
      <c r="H406" s="45"/>
      <c r="I406" s="45"/>
      <c r="J406" s="45"/>
      <c r="K406" s="45"/>
      <c r="L406" s="45"/>
      <c r="M406" s="45"/>
      <c r="N406" s="45"/>
      <c r="O406" s="45"/>
      <c r="P406" s="45"/>
      <c r="Q406" s="45"/>
      <c r="R406" s="45"/>
      <c r="S406" s="45"/>
      <c r="T406" s="45"/>
      <c r="U406" s="45"/>
      <c r="V406" s="45"/>
      <c r="W406" s="45"/>
      <c r="X406" s="45"/>
      <c r="Y406" s="45"/>
      <c r="Z406" s="45"/>
      <c r="AA406" s="45"/>
      <c r="AB406" s="45"/>
      <c r="AC406" s="45"/>
      <c r="AD406" s="45"/>
      <c r="AE406" s="45"/>
      <c r="AF406" s="45"/>
      <c r="AG406" s="45"/>
      <c r="AH406" s="45"/>
      <c r="AI406" s="45"/>
      <c r="AJ406" s="45"/>
      <c r="AK406" s="45"/>
    </row>
    <row r="407" spans="1:37" ht="15">
      <c r="A407" s="45"/>
      <c r="B407" s="45"/>
      <c r="C407" s="45"/>
      <c r="D407" s="45"/>
      <c r="E407" s="45"/>
      <c r="F407" s="45"/>
      <c r="G407" s="45"/>
      <c r="H407" s="45"/>
      <c r="I407" s="45"/>
      <c r="J407" s="45"/>
      <c r="K407" s="45"/>
      <c r="L407" s="45"/>
      <c r="M407" s="45"/>
      <c r="N407" s="45"/>
      <c r="O407" s="45"/>
      <c r="P407" s="45"/>
      <c r="Q407" s="45"/>
      <c r="R407" s="45"/>
      <c r="S407" s="45"/>
      <c r="T407" s="45"/>
      <c r="U407" s="45"/>
      <c r="V407" s="45"/>
      <c r="W407" s="45"/>
      <c r="X407" s="45"/>
      <c r="Y407" s="45"/>
      <c r="Z407" s="45"/>
      <c r="AA407" s="45"/>
      <c r="AB407" s="45"/>
      <c r="AC407" s="45"/>
      <c r="AD407" s="45"/>
      <c r="AE407" s="45"/>
      <c r="AF407" s="45"/>
      <c r="AG407" s="45"/>
      <c r="AH407" s="45"/>
      <c r="AI407" s="45"/>
      <c r="AJ407" s="45"/>
      <c r="AK407" s="45"/>
    </row>
    <row r="408" spans="1:37" ht="15">
      <c r="A408" s="45"/>
      <c r="B408" s="45"/>
      <c r="C408" s="45"/>
      <c r="D408" s="45"/>
      <c r="E408" s="45"/>
      <c r="F408" s="45"/>
      <c r="G408" s="45"/>
      <c r="H408" s="45"/>
      <c r="I408" s="45"/>
      <c r="J408" s="45"/>
      <c r="K408" s="45"/>
      <c r="L408" s="45"/>
      <c r="M408" s="45"/>
      <c r="N408" s="45"/>
      <c r="O408" s="45"/>
      <c r="P408" s="45"/>
      <c r="Q408" s="45"/>
      <c r="R408" s="45"/>
      <c r="S408" s="45"/>
      <c r="T408" s="45"/>
      <c r="U408" s="45"/>
      <c r="V408" s="45"/>
      <c r="W408" s="45"/>
      <c r="X408" s="45"/>
      <c r="Y408" s="45"/>
      <c r="Z408" s="45"/>
      <c r="AA408" s="45"/>
      <c r="AB408" s="45"/>
      <c r="AC408" s="45"/>
      <c r="AD408" s="45"/>
      <c r="AE408" s="45"/>
      <c r="AF408" s="45"/>
      <c r="AG408" s="45"/>
      <c r="AH408" s="45"/>
      <c r="AI408" s="45"/>
      <c r="AJ408" s="45"/>
      <c r="AK408" s="45"/>
    </row>
    <row r="409" spans="1:37" ht="15">
      <c r="A409" s="45"/>
      <c r="B409" s="45"/>
      <c r="C409" s="45"/>
      <c r="D409" s="45"/>
      <c r="E409" s="45"/>
      <c r="F409" s="45"/>
      <c r="G409" s="45"/>
      <c r="H409" s="45"/>
      <c r="I409" s="45"/>
      <c r="J409" s="45"/>
      <c r="K409" s="45"/>
      <c r="L409" s="45"/>
      <c r="M409" s="45"/>
      <c r="N409" s="45"/>
      <c r="O409" s="45"/>
      <c r="P409" s="45"/>
      <c r="Q409" s="45"/>
      <c r="R409" s="45"/>
      <c r="S409" s="45"/>
      <c r="T409" s="45"/>
      <c r="U409" s="45"/>
      <c r="V409" s="45"/>
      <c r="W409" s="45"/>
      <c r="X409" s="45"/>
      <c r="Y409" s="45"/>
      <c r="Z409" s="45"/>
      <c r="AA409" s="45"/>
      <c r="AB409" s="45"/>
      <c r="AC409" s="45"/>
      <c r="AD409" s="45"/>
      <c r="AE409" s="45"/>
      <c r="AF409" s="45"/>
      <c r="AG409" s="45"/>
      <c r="AH409" s="45"/>
      <c r="AI409" s="45"/>
      <c r="AJ409" s="45"/>
      <c r="AK409" s="45"/>
    </row>
    <row r="410" spans="1:37" ht="15">
      <c r="A410" s="45"/>
      <c r="B410" s="45"/>
      <c r="C410" s="45"/>
      <c r="D410" s="45"/>
      <c r="E410" s="45"/>
      <c r="F410" s="45"/>
      <c r="G410" s="45"/>
      <c r="H410" s="45"/>
      <c r="I410" s="45"/>
      <c r="J410" s="45"/>
      <c r="K410" s="45"/>
      <c r="L410" s="45"/>
      <c r="M410" s="45"/>
      <c r="N410" s="45"/>
      <c r="O410" s="45"/>
      <c r="P410" s="45"/>
      <c r="Q410" s="45"/>
      <c r="R410" s="45"/>
      <c r="S410" s="45"/>
      <c r="T410" s="45"/>
      <c r="U410" s="45"/>
      <c r="V410" s="45"/>
      <c r="W410" s="45"/>
      <c r="X410" s="45"/>
      <c r="Y410" s="45"/>
      <c r="Z410" s="45"/>
      <c r="AA410" s="45"/>
      <c r="AB410" s="45"/>
      <c r="AC410" s="45"/>
      <c r="AD410" s="45"/>
      <c r="AE410" s="45"/>
      <c r="AF410" s="45"/>
      <c r="AG410" s="45"/>
      <c r="AH410" s="45"/>
      <c r="AI410" s="45"/>
      <c r="AJ410" s="45"/>
      <c r="AK410" s="45"/>
    </row>
    <row r="411" spans="1:37" ht="15">
      <c r="A411" s="45"/>
      <c r="B411" s="45"/>
      <c r="C411" s="45"/>
      <c r="D411" s="45"/>
      <c r="E411" s="45"/>
      <c r="F411" s="45"/>
      <c r="G411" s="45"/>
      <c r="H411" s="45"/>
      <c r="I411" s="45"/>
      <c r="J411" s="45"/>
      <c r="K411" s="45"/>
      <c r="L411" s="45"/>
      <c r="M411" s="45"/>
      <c r="N411" s="45"/>
      <c r="O411" s="45"/>
      <c r="P411" s="45"/>
      <c r="Q411" s="45"/>
      <c r="R411" s="45"/>
      <c r="S411" s="45"/>
      <c r="T411" s="45"/>
      <c r="U411" s="45"/>
      <c r="V411" s="45"/>
      <c r="W411" s="45"/>
      <c r="X411" s="45"/>
      <c r="Y411" s="45"/>
      <c r="Z411" s="45"/>
      <c r="AA411" s="45"/>
      <c r="AB411" s="45"/>
      <c r="AC411" s="45"/>
      <c r="AD411" s="45"/>
      <c r="AE411" s="45"/>
      <c r="AF411" s="45"/>
      <c r="AG411" s="45"/>
      <c r="AH411" s="45"/>
      <c r="AI411" s="45"/>
      <c r="AJ411" s="45"/>
      <c r="AK411" s="45"/>
    </row>
    <row r="412" spans="1:37" ht="15">
      <c r="A412" s="45"/>
      <c r="B412" s="45"/>
      <c r="C412" s="45"/>
      <c r="D412" s="45"/>
      <c r="E412" s="45"/>
      <c r="F412" s="45"/>
      <c r="G412" s="45"/>
      <c r="H412" s="45"/>
      <c r="I412" s="45"/>
      <c r="J412" s="45"/>
      <c r="K412" s="45"/>
      <c r="L412" s="45"/>
      <c r="M412" s="45"/>
      <c r="N412" s="45"/>
      <c r="O412" s="45"/>
      <c r="P412" s="45"/>
      <c r="Q412" s="45"/>
      <c r="R412" s="45"/>
      <c r="S412" s="45"/>
      <c r="T412" s="45"/>
      <c r="U412" s="45"/>
      <c r="V412" s="45"/>
      <c r="W412" s="45"/>
      <c r="X412" s="45"/>
      <c r="Y412" s="45"/>
      <c r="Z412" s="45"/>
      <c r="AA412" s="45"/>
      <c r="AB412" s="45"/>
      <c r="AC412" s="45"/>
      <c r="AD412" s="45"/>
      <c r="AE412" s="45"/>
      <c r="AF412" s="45"/>
      <c r="AG412" s="45"/>
      <c r="AH412" s="45"/>
      <c r="AI412" s="45"/>
      <c r="AJ412" s="45"/>
      <c r="AK412" s="45"/>
    </row>
    <row r="413" spans="1:37" ht="15">
      <c r="A413" s="45"/>
      <c r="B413" s="45"/>
      <c r="C413" s="45"/>
      <c r="D413" s="45"/>
      <c r="E413" s="45"/>
      <c r="F413" s="45"/>
      <c r="G413" s="45"/>
      <c r="H413" s="45"/>
      <c r="I413" s="45"/>
      <c r="J413" s="45"/>
      <c r="K413" s="45"/>
      <c r="L413" s="45"/>
      <c r="M413" s="45"/>
      <c r="N413" s="45"/>
      <c r="O413" s="45"/>
      <c r="P413" s="45"/>
      <c r="Q413" s="45"/>
      <c r="R413" s="45"/>
      <c r="S413" s="45"/>
      <c r="T413" s="45"/>
      <c r="U413" s="45"/>
      <c r="V413" s="45"/>
      <c r="W413" s="45"/>
      <c r="X413" s="45"/>
      <c r="Y413" s="45"/>
      <c r="Z413" s="45"/>
      <c r="AA413" s="45"/>
      <c r="AB413" s="45"/>
      <c r="AC413" s="45"/>
      <c r="AD413" s="45"/>
      <c r="AE413" s="45"/>
      <c r="AF413" s="45"/>
      <c r="AG413" s="45"/>
      <c r="AH413" s="45"/>
      <c r="AI413" s="45"/>
      <c r="AJ413" s="45"/>
      <c r="AK413" s="45"/>
    </row>
    <row r="414" spans="1:37" ht="15">
      <c r="A414" s="45"/>
      <c r="B414" s="45"/>
      <c r="C414" s="45"/>
      <c r="D414" s="45"/>
      <c r="E414" s="45"/>
      <c r="F414" s="45"/>
      <c r="G414" s="45"/>
      <c r="H414" s="45"/>
      <c r="I414" s="45"/>
      <c r="J414" s="45"/>
      <c r="K414" s="45"/>
      <c r="L414" s="45"/>
      <c r="M414" s="45"/>
      <c r="N414" s="45"/>
      <c r="O414" s="45"/>
      <c r="P414" s="45"/>
      <c r="Q414" s="45"/>
      <c r="R414" s="45"/>
      <c r="S414" s="45"/>
      <c r="T414" s="45"/>
      <c r="U414" s="45"/>
      <c r="V414" s="45"/>
      <c r="W414" s="45"/>
      <c r="X414" s="45"/>
      <c r="Y414" s="45"/>
      <c r="Z414" s="45"/>
      <c r="AA414" s="45"/>
      <c r="AB414" s="45"/>
      <c r="AC414" s="45"/>
      <c r="AD414" s="45"/>
      <c r="AE414" s="45"/>
      <c r="AF414" s="45"/>
      <c r="AG414" s="45"/>
      <c r="AH414" s="45"/>
      <c r="AI414" s="45"/>
      <c r="AJ414" s="45"/>
      <c r="AK414" s="45"/>
    </row>
    <row r="415" spans="1:37" ht="15">
      <c r="A415" s="45"/>
      <c r="B415" s="45"/>
      <c r="C415" s="45"/>
      <c r="D415" s="45"/>
      <c r="E415" s="45"/>
      <c r="F415" s="45"/>
      <c r="G415" s="45"/>
      <c r="H415" s="45"/>
      <c r="I415" s="45"/>
      <c r="J415" s="45"/>
      <c r="K415" s="45"/>
      <c r="L415" s="45"/>
      <c r="M415" s="45"/>
      <c r="N415" s="45"/>
      <c r="O415" s="45"/>
      <c r="P415" s="45"/>
      <c r="Q415" s="45"/>
      <c r="R415" s="45"/>
      <c r="S415" s="45"/>
      <c r="T415" s="45"/>
      <c r="U415" s="45"/>
      <c r="V415" s="45"/>
      <c r="W415" s="45"/>
      <c r="X415" s="45"/>
      <c r="Y415" s="45"/>
      <c r="Z415" s="45"/>
      <c r="AA415" s="45"/>
      <c r="AB415" s="45"/>
      <c r="AC415" s="45"/>
      <c r="AD415" s="45"/>
      <c r="AE415" s="45"/>
      <c r="AF415" s="45"/>
      <c r="AG415" s="45"/>
      <c r="AH415" s="45"/>
      <c r="AI415" s="45"/>
      <c r="AJ415" s="45"/>
      <c r="AK415" s="45"/>
    </row>
  </sheetData>
  <sheetProtection/>
  <mergeCells count="10">
    <mergeCell ref="A43:B43"/>
    <mergeCell ref="A1:AK2"/>
    <mergeCell ref="A6:B6"/>
    <mergeCell ref="C6:Y6"/>
    <mergeCell ref="AN6:AS6"/>
    <mergeCell ref="A7:B7"/>
    <mergeCell ref="A14:B14"/>
    <mergeCell ref="A21:B21"/>
    <mergeCell ref="A28:B28"/>
    <mergeCell ref="A36:B36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6">
      <selection activeCell="L12" sqref="L12"/>
    </sheetView>
  </sheetViews>
  <sheetFormatPr defaultColWidth="11.421875" defaultRowHeight="15"/>
  <cols>
    <col min="1" max="16384" width="11.421875" style="45" customWidth="1"/>
  </cols>
  <sheetData/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40"/>
  <sheetViews>
    <sheetView zoomScalePageLayoutView="0" workbookViewId="0" topLeftCell="A1">
      <selection activeCell="E10" sqref="E10"/>
    </sheetView>
  </sheetViews>
  <sheetFormatPr defaultColWidth="11.421875" defaultRowHeight="15"/>
  <cols>
    <col min="1" max="1" width="42.57421875" style="0" bestFit="1" customWidth="1"/>
  </cols>
  <sheetData>
    <row r="1" ht="15">
      <c r="A1" t="s">
        <v>68</v>
      </c>
    </row>
    <row r="2" spans="1:2" ht="15">
      <c r="A2">
        <f>IF('Menor y Mayor PUntaje'!AT7&lt;'Menor y Mayor PUntaje'!CS46,'Menor y Mayor PUntaje'!AN7,'por Contenidos'!AN7)</f>
        <v>0</v>
      </c>
      <c r="B2">
        <f>IF('Menor y Mayor PUntaje'!CS14&lt;'Menor y Mayor PUntaje'!CS46,'Menor y Mayor PUntaje'!AT7,'por Contenidos'!AT7)</f>
        <v>2</v>
      </c>
    </row>
    <row r="3" spans="1:2" ht="15">
      <c r="A3">
        <f>IF('Menor y Mayor PUntaje'!AT8&lt;'Menor y Mayor PUntaje'!CS47,'Menor y Mayor PUntaje'!AN8,'por Contenidos'!AN8)</f>
        <v>0</v>
      </c>
      <c r="B3">
        <f>IF('Menor y Mayor PUntaje'!AT8&lt;'Menor y Mayor PUntaje'!CS47,'Menor y Mayor PUntaje'!AT8,'por Contenidos'!AT8)</f>
        <v>3</v>
      </c>
    </row>
    <row r="4" spans="1:2" ht="15">
      <c r="A4">
        <f>IF('Menor y Mayor PUntaje'!AT9&lt;'Menor y Mayor PUntaje'!CS48,'Menor y Mayor PUntaje'!AN9,'por Contenidos'!AN9)</f>
        <v>0</v>
      </c>
      <c r="B4">
        <f>IF('Menor y Mayor PUntaje'!AT9&lt;'Menor y Mayor PUntaje'!CS48,'Menor y Mayor PUntaje'!AT9,'por Contenidos'!AT9)</f>
        <v>0</v>
      </c>
    </row>
    <row r="5" spans="1:2" ht="15">
      <c r="A5">
        <f>IF('Menor y Mayor PUntaje'!AT10&lt;'Menor y Mayor PUntaje'!CS49,'Menor y Mayor PUntaje'!AN10,'por Contenidos'!AN10)</f>
        <v>0</v>
      </c>
      <c r="B5">
        <f>IF('Menor y Mayor PUntaje'!AT10&lt;'Menor y Mayor PUntaje'!CS49,'Menor y Mayor PUntaje'!AT10,'por Contenidos'!AT10)</f>
        <v>3</v>
      </c>
    </row>
    <row r="6" spans="1:2" ht="15">
      <c r="A6">
        <f>IF('Menor y Mayor PUntaje'!AT11&lt;'Menor y Mayor PUntaje'!CS50,'Menor y Mayor PUntaje'!AN11,'por Contenidos'!AN11)</f>
        <v>0</v>
      </c>
      <c r="B6">
        <f>IF('Menor y Mayor PUntaje'!AT11&lt;'Menor y Mayor PUntaje'!CS50,'Menor y Mayor PUntaje'!AT11,'por Contenidos'!AT11)</f>
        <v>3</v>
      </c>
    </row>
    <row r="7" spans="1:2" ht="15">
      <c r="A7">
        <f>IF('Menor y Mayor PUntaje'!AT12&lt;'Menor y Mayor PUntaje'!CS51,'Menor y Mayor PUntaje'!AN12,'por Contenidos'!AN13)</f>
        <v>0</v>
      </c>
      <c r="B7">
        <f>IF('Menor y Mayor PUntaje'!AT12&lt;'Menor y Mayor PUntaje'!CS51,'Menor y Mayor PUntaje'!AT12,'por Contenidos'!AT13)</f>
        <v>2</v>
      </c>
    </row>
    <row r="8" spans="1:2" ht="15">
      <c r="A8">
        <f>IF('Menor y Mayor PUntaje'!AT13&lt;'Menor y Mayor PUntaje'!CS52,'Menor y Mayor PUntaje'!AN13,'por Contenidos'!AN14)</f>
        <v>0</v>
      </c>
      <c r="B8">
        <f>IF('Menor y Mayor PUntaje'!AT13&lt;'Menor y Mayor PUntaje'!CS52,'Menor y Mayor PUntaje'!AT13,'por Contenidos'!AT14)</f>
        <v>1</v>
      </c>
    </row>
    <row r="9" spans="1:2" ht="15">
      <c r="A9">
        <f>IF('Menor y Mayor PUntaje'!AT14&lt;'Menor y Mayor PUntaje'!CS53,'Menor y Mayor PUntaje'!AN14,'por Contenidos'!AN15)</f>
        <v>0</v>
      </c>
      <c r="B9">
        <f>IF('Menor y Mayor PUntaje'!AT14&lt;'Menor y Mayor PUntaje'!CS53,'Menor y Mayor PUntaje'!AT14,'por Contenidos'!AT15)</f>
        <v>2</v>
      </c>
    </row>
    <row r="10" spans="1:2" ht="15">
      <c r="A10">
        <f>IF('Menor y Mayor PUntaje'!AT15&lt;'Menor y Mayor PUntaje'!CS54,'Menor y Mayor PUntaje'!AN15,'por Contenidos'!AN16)</f>
        <v>0</v>
      </c>
      <c r="B10">
        <f>IF('Menor y Mayor PUntaje'!AT15&lt;'Menor y Mayor PUntaje'!CS54,'Menor y Mayor PUntaje'!AT15,'por Contenidos'!AT16)</f>
        <v>3</v>
      </c>
    </row>
    <row r="11" spans="1:2" ht="15">
      <c r="A11">
        <f>IF('Menor y Mayor PUntaje'!AT16&lt;'Menor y Mayor PUntaje'!CS55,'Menor y Mayor PUntaje'!AN16,'por Contenidos'!AN17)</f>
        <v>0</v>
      </c>
      <c r="B11">
        <f>IF('Menor y Mayor PUntaje'!AT16&lt;'Menor y Mayor PUntaje'!CS55,'Menor y Mayor PUntaje'!AT16,'por Contenidos'!AT17)</f>
        <v>3</v>
      </c>
    </row>
    <row r="12" spans="1:2" ht="15">
      <c r="A12">
        <f>IF('Menor y Mayor PUntaje'!AT17&lt;'Menor y Mayor PUntaje'!CS56,'Menor y Mayor PUntaje'!AN17,'por Contenidos'!AN18)</f>
        <v>0</v>
      </c>
      <c r="B12">
        <f>IF('Menor y Mayor PUntaje'!AT17&lt;'Menor y Mayor PUntaje'!CS56,'Menor y Mayor PUntaje'!AT17,'por Contenidos'!AT18)</f>
        <v>3</v>
      </c>
    </row>
    <row r="13" spans="1:2" ht="15">
      <c r="A13">
        <f>IF('Menor y Mayor PUntaje'!AT18&lt;'Menor y Mayor PUntaje'!CS57,'Menor y Mayor PUntaje'!AN18,'por Contenidos'!AN20)</f>
        <v>0</v>
      </c>
      <c r="B13">
        <f>IF('Menor y Mayor PUntaje'!AT18&lt;'Menor y Mayor PUntaje'!CS57,'Menor y Mayor PUntaje'!AT18,'por Contenidos'!AT20)</f>
        <v>2</v>
      </c>
    </row>
    <row r="14" spans="1:2" ht="15">
      <c r="A14">
        <f>IF('Menor y Mayor PUntaje'!AT19&lt;'Menor y Mayor PUntaje'!CS58,'Menor y Mayor PUntaje'!AN19,'por Contenidos'!AN21)</f>
        <v>0</v>
      </c>
      <c r="B14">
        <f>IF('Menor y Mayor PUntaje'!AT19&lt;'Menor y Mayor PUntaje'!CS58,'Menor y Mayor PUntaje'!AT19,'por Contenidos'!AT21)</f>
        <v>2</v>
      </c>
    </row>
    <row r="15" spans="1:2" ht="15">
      <c r="A15">
        <f>IF('Menor y Mayor PUntaje'!AT20&lt;'Menor y Mayor PUntaje'!CS59,'Menor y Mayor PUntaje'!AN20,'por Contenidos'!AN22)</f>
        <v>0</v>
      </c>
      <c r="B15">
        <f>IF('Menor y Mayor PUntaje'!AT20&lt;'Menor y Mayor PUntaje'!CS59,'Menor y Mayor PUntaje'!AT20,'por Contenidos'!AT22)</f>
        <v>3</v>
      </c>
    </row>
    <row r="16" spans="1:2" ht="15">
      <c r="A16">
        <f>IF('Menor y Mayor PUntaje'!AT21&lt;'Menor y Mayor PUntaje'!CS60,'Menor y Mayor PUntaje'!AN21,'por Contenidos'!AN23)</f>
        <v>0</v>
      </c>
      <c r="B16">
        <f>IF('Menor y Mayor PUntaje'!AT21&lt;'Menor y Mayor PUntaje'!CS60,'Menor y Mayor PUntaje'!AT21,'por Contenidos'!AT23)</f>
        <v>1</v>
      </c>
    </row>
    <row r="17" spans="1:2" ht="15">
      <c r="A17">
        <f>IF('Menor y Mayor PUntaje'!AT22&lt;'Menor y Mayor PUntaje'!CS61,'Menor y Mayor PUntaje'!AN22,'por Contenidos'!AN24)</f>
        <v>0</v>
      </c>
      <c r="B17">
        <f>IF('Menor y Mayor PUntaje'!AT22&lt;'Menor y Mayor PUntaje'!CS61,'Menor y Mayor PUntaje'!AT22,'por Contenidos'!AT24)</f>
        <v>3</v>
      </c>
    </row>
    <row r="18" spans="1:2" ht="15">
      <c r="A18">
        <f>IF('Menor y Mayor PUntaje'!AT23&lt;'Menor y Mayor PUntaje'!CS62,'Menor y Mayor PUntaje'!AN23,'por Contenidos'!AN25)</f>
        <v>0</v>
      </c>
      <c r="B18">
        <f>IF('Menor y Mayor PUntaje'!AT23&lt;'Menor y Mayor PUntaje'!CS62,'Menor y Mayor PUntaje'!AT23,'por Contenidos'!AT25)</f>
        <v>3</v>
      </c>
    </row>
    <row r="19" spans="1:2" ht="15">
      <c r="A19">
        <f>IF('Menor y Mayor PUntaje'!AT24&lt;'Menor y Mayor PUntaje'!CS63,'Menor y Mayor PUntaje'!AN24,'por Contenidos'!AN27)</f>
        <v>0</v>
      </c>
      <c r="B19">
        <f>IF('Menor y Mayor PUntaje'!AT24&lt;'Menor y Mayor PUntaje'!CS63,'Menor y Mayor PUntaje'!AT24,'por Contenidos'!AT27)</f>
        <v>0</v>
      </c>
    </row>
    <row r="20" spans="1:2" ht="15">
      <c r="A20">
        <f>IF('Menor y Mayor PUntaje'!AT25&lt;'Menor y Mayor PUntaje'!CS64,'Menor y Mayor PUntaje'!AN25,'por Contenidos'!AN28)</f>
        <v>0</v>
      </c>
      <c r="B20">
        <f>IF('Menor y Mayor PUntaje'!AT25&lt;'Menor y Mayor PUntaje'!CS64,'Menor y Mayor PUntaje'!AT25,'por Contenidos'!AT28)</f>
        <v>3</v>
      </c>
    </row>
    <row r="21" spans="1:2" ht="15">
      <c r="A21">
        <f>IF('Menor y Mayor PUntaje'!AT26&lt;'Menor y Mayor PUntaje'!CS65,'Menor y Mayor PUntaje'!AN26,'por Contenidos'!AN29)</f>
        <v>0</v>
      </c>
      <c r="B21">
        <f>IF('Menor y Mayor PUntaje'!AT26&lt;'Menor y Mayor PUntaje'!CS65,'Menor y Mayor PUntaje'!AT26,'por Contenidos'!AT29)</f>
        <v>3</v>
      </c>
    </row>
    <row r="22" spans="1:2" ht="15">
      <c r="A22">
        <f>IF('Menor y Mayor PUntaje'!AT27&lt;'Menor y Mayor PUntaje'!CS66,'Menor y Mayor PUntaje'!AN27,'por Contenidos'!AN30)</f>
        <v>0</v>
      </c>
      <c r="B22">
        <f>IF('Menor y Mayor PUntaje'!AT27&lt;'Menor y Mayor PUntaje'!CS66,'Menor y Mayor PUntaje'!AT27,'por Contenidos'!AT30)</f>
        <v>3</v>
      </c>
    </row>
    <row r="23" spans="1:2" ht="15">
      <c r="A23">
        <f>IF('Menor y Mayor PUntaje'!AT28&lt;'Menor y Mayor PUntaje'!CS67,'Menor y Mayor PUntaje'!AN28,'por Contenidos'!AN31)</f>
        <v>0</v>
      </c>
      <c r="B23">
        <f>IF('Menor y Mayor PUntaje'!AT28&lt;'Menor y Mayor PUntaje'!CS67,'Menor y Mayor PUntaje'!AT28,'por Contenidos'!AT31)</f>
        <v>2</v>
      </c>
    </row>
    <row r="24" spans="1:2" ht="15">
      <c r="A24">
        <f>IF('Menor y Mayor PUntaje'!AT29&lt;'Menor y Mayor PUntaje'!CS68,'Menor y Mayor PUntaje'!AN29,'por Contenidos'!AN32)</f>
        <v>0</v>
      </c>
      <c r="B24">
        <f>IF('Menor y Mayor PUntaje'!AT29&lt;'Menor y Mayor PUntaje'!CS68,'Menor y Mayor PUntaje'!AT29,'por Contenidos'!AT32)</f>
        <v>0</v>
      </c>
    </row>
    <row r="25" spans="1:2" ht="15">
      <c r="A25">
        <f>IF('Menor y Mayor PUntaje'!AT30&lt;'Menor y Mayor PUntaje'!CS69,'Menor y Mayor PUntaje'!AN30,'por Contenidos'!AN34)</f>
        <v>0</v>
      </c>
      <c r="B25">
        <f>IF('Menor y Mayor PUntaje'!AT30&lt;'Menor y Mayor PUntaje'!CS69,'Menor y Mayor PUntaje'!AT30,'por Contenidos'!AT34)</f>
        <v>2</v>
      </c>
    </row>
    <row r="26" spans="1:2" ht="15">
      <c r="A26">
        <f>IF('Menor y Mayor PUntaje'!AT31&lt;'Menor y Mayor PUntaje'!CS70,'Menor y Mayor PUntaje'!AN31,'por Contenidos'!AN35)</f>
        <v>0</v>
      </c>
      <c r="B26">
        <f>IF('Menor y Mayor PUntaje'!AT31&lt;'Menor y Mayor PUntaje'!CS70,'Menor y Mayor PUntaje'!AT31,'por Contenidos'!AT35)</f>
        <v>2</v>
      </c>
    </row>
    <row r="27" spans="1:2" ht="15">
      <c r="A27">
        <f>IF('Menor y Mayor PUntaje'!AT32&lt;'Menor y Mayor PUntaje'!CS71,'Menor y Mayor PUntaje'!AN32,'por Contenidos'!AN36)</f>
        <v>0</v>
      </c>
      <c r="B27">
        <f>IF('Menor y Mayor PUntaje'!AT32&lt;'Menor y Mayor PUntaje'!CS71,'Menor y Mayor PUntaje'!AT32,'por Contenidos'!AT36)</f>
        <v>3</v>
      </c>
    </row>
    <row r="28" spans="1:2" ht="15">
      <c r="A28">
        <f>IF('Menor y Mayor PUntaje'!AT33&lt;'Menor y Mayor PUntaje'!CS72,'Menor y Mayor PUntaje'!AN33,'por Contenidos'!AN37)</f>
        <v>0</v>
      </c>
      <c r="B28">
        <f>IF('Menor y Mayor PUntaje'!AT33&lt;'Menor y Mayor PUntaje'!CS72,'Menor y Mayor PUntaje'!AT33,'por Contenidos'!AT37)</f>
        <v>2</v>
      </c>
    </row>
    <row r="29" spans="1:2" ht="15">
      <c r="A29">
        <f>IF('Menor y Mayor PUntaje'!AT34&lt;'Menor y Mayor PUntaje'!CS73,'Menor y Mayor PUntaje'!AN34,'por Contenidos'!AN38)</f>
        <v>0</v>
      </c>
      <c r="B29">
        <f>IF('Menor y Mayor PUntaje'!AT34&lt;'Menor y Mayor PUntaje'!CS73,'Menor y Mayor PUntaje'!AT34,'por Contenidos'!AT38)</f>
        <v>3</v>
      </c>
    </row>
    <row r="30" spans="1:2" ht="15">
      <c r="A30">
        <f>IF('Menor y Mayor PUntaje'!AT35&lt;'Menor y Mayor PUntaje'!CS74,'Menor y Mayor PUntaje'!AN35,'por Contenidos'!AN39)</f>
        <v>0</v>
      </c>
      <c r="B30">
        <f>IF('Menor y Mayor PUntaje'!AT35&lt;'Menor y Mayor PUntaje'!CS74,'Menor y Mayor PUntaje'!AT35,'por Contenidos'!AT39)</f>
        <v>3</v>
      </c>
    </row>
    <row r="31" spans="1:2" ht="15">
      <c r="A31">
        <f>IF('Menor y Mayor PUntaje'!AT36&lt;'Menor y Mayor PUntaje'!CS75,'Menor y Mayor PUntaje'!AN36,'por Contenidos'!AN40)</f>
        <v>0</v>
      </c>
      <c r="B31">
        <f>IF('Menor y Mayor PUntaje'!AT36&lt;'Menor y Mayor PUntaje'!CS75,'Menor y Mayor PUntaje'!AT36,'por Contenidos'!AT40)</f>
        <v>3</v>
      </c>
    </row>
    <row r="32" spans="1:2" ht="15">
      <c r="A32">
        <f>IF('Menor y Mayor PUntaje'!AT37&lt;'Menor y Mayor PUntaje'!CS76,'Menor y Mayor PUntaje'!AN37,'por Contenidos'!AN42)</f>
        <v>0</v>
      </c>
      <c r="B32">
        <f>IF('Menor y Mayor PUntaje'!AT37&lt;'Menor y Mayor PUntaje'!CS76,'Menor y Mayor PUntaje'!AT37,'por Contenidos'!AT42)</f>
        <v>0</v>
      </c>
    </row>
    <row r="33" spans="1:2" ht="15">
      <c r="A33">
        <f>IF('Menor y Mayor PUntaje'!AT38&lt;'Menor y Mayor PUntaje'!CS77,'Menor y Mayor PUntaje'!AN38,'por Contenidos'!AN43)</f>
        <v>0</v>
      </c>
      <c r="B33">
        <f>IF('Menor y Mayor PUntaje'!AT38&lt;'Menor y Mayor PUntaje'!CS77,'Menor y Mayor PUntaje'!AT38,'por Contenidos'!AT43)</f>
        <v>0</v>
      </c>
    </row>
    <row r="34" ht="15">
      <c r="A34">
        <f>IF('Menor y Mayor PUntaje'!AT39&lt;'Menor y Mayor PUntaje'!CS78,'Menor y Mayor PUntaje'!AN39,'por Contenidos'!AN44)</f>
        <v>0</v>
      </c>
    </row>
    <row r="35" ht="15">
      <c r="A35">
        <f>IF('Menor y Mayor PUntaje'!AT40&lt;'Menor y Mayor PUntaje'!CS79,'Menor y Mayor PUntaje'!AN40,'por Contenidos'!AN45)</f>
        <v>0</v>
      </c>
    </row>
    <row r="36" ht="15">
      <c r="A36">
        <f>IF('Menor y Mayor PUntaje'!AT41&lt;'Menor y Mayor PUntaje'!CS80,'Menor y Mayor PUntaje'!AN41,'por Contenidos'!AN46)</f>
        <v>0</v>
      </c>
    </row>
    <row r="37" ht="15">
      <c r="A37">
        <f>IF('Menor y Mayor PUntaje'!AT42&lt;'Menor y Mayor PUntaje'!CS81,'Menor y Mayor PUntaje'!AN42,'por Contenidos'!AN47)</f>
        <v>0</v>
      </c>
    </row>
    <row r="38" ht="15">
      <c r="A38">
        <f>IF('Menor y Mayor PUntaje'!AT43&lt;'Menor y Mayor PUntaje'!CS82,'Menor y Mayor PUntaje'!AN43,'por Contenidos'!AN49)</f>
        <v>0</v>
      </c>
    </row>
    <row r="39" ht="15">
      <c r="A39">
        <f>IF('Menor y Mayor PUntaje'!AT44&lt;'Menor y Mayor PUntaje'!CS83,'Menor y Mayor PUntaje'!AN44,'por Contenidos'!AN50)</f>
        <v>0</v>
      </c>
    </row>
    <row r="40" ht="15">
      <c r="A40">
        <f>IF('Menor y Mayor PUntaje'!AT45&lt;'Menor y Mayor PUntaje'!CS84,'Menor y Mayor PUntaje'!AN45,'por Contenidos'!AN51)</f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Enlaces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Profesores</dc:creator>
  <cp:keywords/>
  <dc:description/>
  <cp:lastModifiedBy>jcc</cp:lastModifiedBy>
  <cp:lastPrinted>2010-04-29T21:58:41Z</cp:lastPrinted>
  <dcterms:created xsi:type="dcterms:W3CDTF">2009-09-01T17:00:34Z</dcterms:created>
  <dcterms:modified xsi:type="dcterms:W3CDTF">2011-05-25T19:10:11Z</dcterms:modified>
  <cp:category/>
  <cp:version/>
  <cp:contentType/>
  <cp:contentStatus/>
</cp:coreProperties>
</file>